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redb\Downloads\"/>
    </mc:Choice>
  </mc:AlternateContent>
  <xr:revisionPtr revIDLastSave="0" documentId="13_ncr:1_{0F750111-F5E8-4339-97CE-AF8A5092E3E1}" xr6:coauthVersionLast="47" xr6:coauthVersionMax="47" xr10:uidLastSave="{00000000-0000-0000-0000-000000000000}"/>
  <bookViews>
    <workbookView xWindow="-120" yWindow="-120" windowWidth="29040" windowHeight="15720" xr2:uid="{00000000-000D-0000-FFFF-FFFF00000000}"/>
  </bookViews>
  <sheets>
    <sheet name="START HERE" sheetId="1" r:id="rId1"/>
    <sheet name="SETUP" sheetId="2" r:id="rId2"/>
    <sheet name="EXPENSE LOG" sheetId="3" r:id="rId3"/>
    <sheet name="MONTHLY INPUTS" sheetId="4" r:id="rId4"/>
    <sheet name="MONTHLY SUMMARY" sheetId="5" r:id="rId5"/>
    <sheet name="PROP 1" sheetId="6" r:id="rId6"/>
    <sheet name="PROP 2" sheetId="7" r:id="rId7"/>
    <sheet name="EXAMPLE - PROP 3" sheetId="8" r:id="rId8"/>
    <sheet name="PROP 4" sheetId="9" r:id="rId9"/>
    <sheet name="PROP 5" sheetId="10" r:id="rId10"/>
    <sheet name="CATEGORY GUIDE" sheetId="11" r:id="rId11"/>
    <sheet name="CHECKS"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2" l="1"/>
  <c r="B16" i="12"/>
  <c r="B15" i="12"/>
  <c r="B14" i="12"/>
  <c r="B13" i="12"/>
  <c r="B12" i="12"/>
  <c r="B11" i="12"/>
  <c r="B31" i="10"/>
  <c r="I20" i="10"/>
  <c r="G20" i="10"/>
  <c r="F20" i="10"/>
  <c r="E20" i="10"/>
  <c r="B20" i="10"/>
  <c r="M12" i="10"/>
  <c r="L12" i="10"/>
  <c r="K12" i="10"/>
  <c r="I12" i="10"/>
  <c r="H12" i="10"/>
  <c r="G12" i="10"/>
  <c r="F12" i="10"/>
  <c r="E12" i="10"/>
  <c r="D12" i="10"/>
  <c r="D20" i="10" s="1"/>
  <c r="C12" i="10"/>
  <c r="C20" i="10" s="1"/>
  <c r="B12" i="10"/>
  <c r="I6" i="10"/>
  <c r="J12" i="10" s="1"/>
  <c r="C6" i="10"/>
  <c r="B42" i="10" s="1"/>
  <c r="B35" i="9"/>
  <c r="B33" i="9"/>
  <c r="B32" i="9"/>
  <c r="B31" i="9"/>
  <c r="M20" i="9"/>
  <c r="L20" i="9"/>
  <c r="K20" i="9"/>
  <c r="H20" i="9"/>
  <c r="M12" i="9"/>
  <c r="L12" i="9"/>
  <c r="K12" i="9"/>
  <c r="J12" i="9"/>
  <c r="J20" i="9" s="1"/>
  <c r="I12" i="9"/>
  <c r="H12" i="9"/>
  <c r="G12" i="9"/>
  <c r="D12" i="9"/>
  <c r="I6" i="9"/>
  <c r="F12" i="9" s="1"/>
  <c r="C6" i="9"/>
  <c r="I20" i="9" s="1"/>
  <c r="I6" i="8"/>
  <c r="M12" i="8" s="1"/>
  <c r="C6" i="8"/>
  <c r="B36" i="8" s="1"/>
  <c r="B41" i="7"/>
  <c r="B40" i="7"/>
  <c r="B35" i="7"/>
  <c r="F19" i="7"/>
  <c r="G12" i="7"/>
  <c r="G19" i="7" s="1"/>
  <c r="F12" i="7"/>
  <c r="E12" i="7"/>
  <c r="D12" i="7"/>
  <c r="D19" i="7" s="1"/>
  <c r="C12" i="7"/>
  <c r="B12" i="7"/>
  <c r="I6" i="7"/>
  <c r="M12" i="7" s="1"/>
  <c r="C6" i="7"/>
  <c r="B42" i="7" s="1"/>
  <c r="B40" i="6"/>
  <c r="B39" i="6"/>
  <c r="B36" i="6"/>
  <c r="B33" i="6"/>
  <c r="F20" i="6"/>
  <c r="E20" i="6"/>
  <c r="C20" i="6"/>
  <c r="B20" i="6"/>
  <c r="L19" i="6"/>
  <c r="F19" i="6"/>
  <c r="E19" i="6"/>
  <c r="M12" i="6"/>
  <c r="M19" i="6" s="1"/>
  <c r="L12" i="6"/>
  <c r="K12" i="6"/>
  <c r="J12" i="6"/>
  <c r="J19" i="6" s="1"/>
  <c r="I12" i="6"/>
  <c r="H12" i="6"/>
  <c r="G12" i="6"/>
  <c r="F12" i="6"/>
  <c r="E12" i="6"/>
  <c r="D12" i="6"/>
  <c r="C12" i="6"/>
  <c r="C19" i="6" s="1"/>
  <c r="B12" i="6"/>
  <c r="B19" i="6" s="1"/>
  <c r="I6" i="6"/>
  <c r="C6" i="6"/>
  <c r="B38" i="6" s="1"/>
  <c r="F29" i="5"/>
  <c r="H12" i="5"/>
  <c r="F12" i="5"/>
  <c r="E12" i="5"/>
  <c r="E29" i="5" s="1"/>
  <c r="D12" i="5"/>
  <c r="D29" i="5" s="1"/>
  <c r="C6" i="5"/>
  <c r="C12" i="5" s="1"/>
  <c r="G505" i="3"/>
  <c r="F505" i="3"/>
  <c r="C505" i="3"/>
  <c r="G504" i="3"/>
  <c r="F504" i="3"/>
  <c r="C504" i="3"/>
  <c r="G503" i="3"/>
  <c r="F503" i="3"/>
  <c r="C503" i="3"/>
  <c r="G502" i="3"/>
  <c r="F502" i="3"/>
  <c r="C502" i="3"/>
  <c r="G501" i="3"/>
  <c r="F501" i="3"/>
  <c r="C501" i="3"/>
  <c r="G500" i="3"/>
  <c r="F500" i="3"/>
  <c r="C500" i="3"/>
  <c r="G499" i="3"/>
  <c r="F499" i="3"/>
  <c r="C499" i="3"/>
  <c r="G498" i="3"/>
  <c r="F498" i="3"/>
  <c r="C498" i="3"/>
  <c r="G497" i="3"/>
  <c r="F497" i="3"/>
  <c r="C497" i="3"/>
  <c r="G496" i="3"/>
  <c r="F496" i="3"/>
  <c r="C496" i="3"/>
  <c r="G495" i="3"/>
  <c r="F495" i="3"/>
  <c r="C495" i="3"/>
  <c r="G494" i="3"/>
  <c r="F494" i="3"/>
  <c r="C494" i="3"/>
  <c r="G493" i="3"/>
  <c r="F493" i="3"/>
  <c r="C493" i="3"/>
  <c r="G492" i="3"/>
  <c r="F492" i="3"/>
  <c r="C492" i="3"/>
  <c r="G491" i="3"/>
  <c r="F491" i="3"/>
  <c r="C491" i="3"/>
  <c r="G490" i="3"/>
  <c r="F490" i="3"/>
  <c r="C490" i="3"/>
  <c r="G489" i="3"/>
  <c r="F489" i="3"/>
  <c r="C489" i="3"/>
  <c r="G488" i="3"/>
  <c r="F488" i="3"/>
  <c r="C488" i="3"/>
  <c r="G487" i="3"/>
  <c r="F487" i="3"/>
  <c r="C487" i="3"/>
  <c r="G486" i="3"/>
  <c r="F486" i="3"/>
  <c r="C486" i="3"/>
  <c r="G485" i="3"/>
  <c r="F485" i="3"/>
  <c r="C485" i="3"/>
  <c r="G484" i="3"/>
  <c r="F484" i="3"/>
  <c r="C484" i="3"/>
  <c r="G483" i="3"/>
  <c r="F483" i="3"/>
  <c r="C483" i="3"/>
  <c r="G482" i="3"/>
  <c r="F482" i="3"/>
  <c r="C482" i="3"/>
  <c r="G481" i="3"/>
  <c r="F481" i="3"/>
  <c r="C481" i="3"/>
  <c r="G480" i="3"/>
  <c r="F480" i="3"/>
  <c r="C480" i="3"/>
  <c r="G479" i="3"/>
  <c r="F479" i="3"/>
  <c r="C479" i="3"/>
  <c r="G478" i="3"/>
  <c r="F478" i="3"/>
  <c r="C478" i="3"/>
  <c r="G477" i="3"/>
  <c r="F477" i="3"/>
  <c r="C477" i="3"/>
  <c r="G476" i="3"/>
  <c r="F476" i="3"/>
  <c r="C476" i="3"/>
  <c r="G475" i="3"/>
  <c r="F475" i="3"/>
  <c r="C475" i="3"/>
  <c r="G474" i="3"/>
  <c r="F474" i="3"/>
  <c r="C474" i="3"/>
  <c r="G473" i="3"/>
  <c r="F473" i="3"/>
  <c r="C473" i="3"/>
  <c r="G472" i="3"/>
  <c r="F472" i="3"/>
  <c r="C472" i="3"/>
  <c r="G471" i="3"/>
  <c r="F471" i="3"/>
  <c r="C471" i="3"/>
  <c r="G470" i="3"/>
  <c r="F470" i="3"/>
  <c r="C470" i="3"/>
  <c r="G469" i="3"/>
  <c r="F469" i="3"/>
  <c r="C469" i="3"/>
  <c r="G468" i="3"/>
  <c r="F468" i="3"/>
  <c r="C468" i="3"/>
  <c r="G467" i="3"/>
  <c r="F467" i="3"/>
  <c r="C467" i="3"/>
  <c r="G466" i="3"/>
  <c r="F466" i="3"/>
  <c r="C466" i="3"/>
  <c r="G465" i="3"/>
  <c r="F465" i="3"/>
  <c r="C465" i="3"/>
  <c r="G464" i="3"/>
  <c r="F464" i="3"/>
  <c r="C464" i="3"/>
  <c r="G463" i="3"/>
  <c r="F463" i="3"/>
  <c r="C463" i="3"/>
  <c r="G462" i="3"/>
  <c r="F462" i="3"/>
  <c r="C462" i="3"/>
  <c r="G461" i="3"/>
  <c r="F461" i="3"/>
  <c r="C461" i="3"/>
  <c r="G460" i="3"/>
  <c r="F460" i="3"/>
  <c r="C460" i="3"/>
  <c r="G459" i="3"/>
  <c r="F459" i="3"/>
  <c r="C459" i="3"/>
  <c r="G458" i="3"/>
  <c r="F458" i="3"/>
  <c r="C458" i="3"/>
  <c r="G457" i="3"/>
  <c r="F457" i="3"/>
  <c r="C457" i="3"/>
  <c r="G456" i="3"/>
  <c r="F456" i="3"/>
  <c r="C456" i="3"/>
  <c r="G455" i="3"/>
  <c r="F455" i="3"/>
  <c r="C455" i="3"/>
  <c r="G454" i="3"/>
  <c r="F454" i="3"/>
  <c r="C454" i="3"/>
  <c r="G453" i="3"/>
  <c r="F453" i="3"/>
  <c r="C453" i="3"/>
  <c r="G452" i="3"/>
  <c r="F452" i="3"/>
  <c r="C452" i="3"/>
  <c r="G451" i="3"/>
  <c r="F451" i="3"/>
  <c r="C451" i="3"/>
  <c r="G450" i="3"/>
  <c r="F450" i="3"/>
  <c r="C450" i="3"/>
  <c r="G449" i="3"/>
  <c r="F449" i="3"/>
  <c r="C449" i="3"/>
  <c r="G448" i="3"/>
  <c r="F448" i="3"/>
  <c r="C448" i="3"/>
  <c r="G447" i="3"/>
  <c r="F447" i="3"/>
  <c r="C447" i="3"/>
  <c r="G446" i="3"/>
  <c r="F446" i="3"/>
  <c r="C446" i="3"/>
  <c r="G445" i="3"/>
  <c r="F445" i="3"/>
  <c r="C445" i="3"/>
  <c r="G444" i="3"/>
  <c r="F444" i="3"/>
  <c r="C444" i="3"/>
  <c r="G443" i="3"/>
  <c r="F443" i="3"/>
  <c r="C443" i="3"/>
  <c r="G442" i="3"/>
  <c r="F442" i="3"/>
  <c r="C442" i="3"/>
  <c r="G441" i="3"/>
  <c r="F441" i="3"/>
  <c r="C441" i="3"/>
  <c r="G440" i="3"/>
  <c r="F440" i="3"/>
  <c r="C440" i="3"/>
  <c r="G439" i="3"/>
  <c r="F439" i="3"/>
  <c r="C439" i="3"/>
  <c r="G438" i="3"/>
  <c r="F438" i="3"/>
  <c r="C438" i="3"/>
  <c r="G437" i="3"/>
  <c r="F437" i="3"/>
  <c r="C437" i="3"/>
  <c r="G436" i="3"/>
  <c r="F436" i="3"/>
  <c r="C436" i="3"/>
  <c r="G435" i="3"/>
  <c r="F435" i="3"/>
  <c r="C435" i="3"/>
  <c r="G434" i="3"/>
  <c r="F434" i="3"/>
  <c r="C434" i="3"/>
  <c r="G433" i="3"/>
  <c r="F433" i="3"/>
  <c r="C433" i="3"/>
  <c r="G432" i="3"/>
  <c r="F432" i="3"/>
  <c r="C432" i="3"/>
  <c r="G431" i="3"/>
  <c r="F431" i="3"/>
  <c r="C431" i="3"/>
  <c r="G430" i="3"/>
  <c r="F430" i="3"/>
  <c r="C430" i="3"/>
  <c r="G429" i="3"/>
  <c r="F429" i="3"/>
  <c r="C429" i="3"/>
  <c r="G428" i="3"/>
  <c r="F428" i="3"/>
  <c r="C428" i="3"/>
  <c r="G427" i="3"/>
  <c r="F427" i="3"/>
  <c r="C427" i="3"/>
  <c r="G426" i="3"/>
  <c r="F426" i="3"/>
  <c r="C426" i="3"/>
  <c r="G425" i="3"/>
  <c r="F425" i="3"/>
  <c r="C425" i="3"/>
  <c r="G424" i="3"/>
  <c r="F424" i="3"/>
  <c r="C424" i="3"/>
  <c r="G423" i="3"/>
  <c r="F423" i="3"/>
  <c r="C423" i="3"/>
  <c r="G422" i="3"/>
  <c r="F422" i="3"/>
  <c r="C422" i="3"/>
  <c r="G421" i="3"/>
  <c r="F421" i="3"/>
  <c r="C421" i="3"/>
  <c r="G420" i="3"/>
  <c r="F420" i="3"/>
  <c r="C420" i="3"/>
  <c r="G419" i="3"/>
  <c r="F419" i="3"/>
  <c r="C419" i="3"/>
  <c r="G418" i="3"/>
  <c r="F418" i="3"/>
  <c r="C418" i="3"/>
  <c r="G417" i="3"/>
  <c r="F417" i="3"/>
  <c r="C417" i="3"/>
  <c r="G416" i="3"/>
  <c r="F416" i="3"/>
  <c r="C416" i="3"/>
  <c r="G415" i="3"/>
  <c r="F415" i="3"/>
  <c r="C415" i="3"/>
  <c r="G414" i="3"/>
  <c r="F414" i="3"/>
  <c r="C414" i="3"/>
  <c r="G413" i="3"/>
  <c r="F413" i="3"/>
  <c r="C413" i="3"/>
  <c r="G412" i="3"/>
  <c r="F412" i="3"/>
  <c r="C412" i="3"/>
  <c r="G411" i="3"/>
  <c r="F411" i="3"/>
  <c r="C411" i="3"/>
  <c r="G410" i="3"/>
  <c r="F410" i="3"/>
  <c r="C410" i="3"/>
  <c r="G409" i="3"/>
  <c r="F409" i="3"/>
  <c r="C409" i="3"/>
  <c r="G408" i="3"/>
  <c r="F408" i="3"/>
  <c r="C408" i="3"/>
  <c r="G407" i="3"/>
  <c r="F407" i="3"/>
  <c r="C407" i="3"/>
  <c r="G406" i="3"/>
  <c r="F406" i="3"/>
  <c r="C406" i="3"/>
  <c r="G405" i="3"/>
  <c r="F405" i="3"/>
  <c r="C405" i="3"/>
  <c r="G404" i="3"/>
  <c r="F404" i="3"/>
  <c r="C404" i="3"/>
  <c r="G403" i="3"/>
  <c r="F403" i="3"/>
  <c r="C403" i="3"/>
  <c r="G402" i="3"/>
  <c r="F402" i="3"/>
  <c r="C402" i="3"/>
  <c r="G401" i="3"/>
  <c r="F401" i="3"/>
  <c r="C401" i="3"/>
  <c r="G400" i="3"/>
  <c r="F400" i="3"/>
  <c r="C400" i="3"/>
  <c r="G399" i="3"/>
  <c r="F399" i="3"/>
  <c r="C399" i="3"/>
  <c r="G398" i="3"/>
  <c r="F398" i="3"/>
  <c r="C398" i="3"/>
  <c r="G397" i="3"/>
  <c r="F397" i="3"/>
  <c r="C397" i="3"/>
  <c r="G396" i="3"/>
  <c r="F396" i="3"/>
  <c r="C396" i="3"/>
  <c r="G395" i="3"/>
  <c r="F395" i="3"/>
  <c r="C395" i="3"/>
  <c r="G394" i="3"/>
  <c r="F394" i="3"/>
  <c r="C394" i="3"/>
  <c r="G393" i="3"/>
  <c r="F393" i="3"/>
  <c r="C393" i="3"/>
  <c r="G392" i="3"/>
  <c r="F392" i="3"/>
  <c r="C392" i="3"/>
  <c r="G391" i="3"/>
  <c r="F391" i="3"/>
  <c r="C391" i="3"/>
  <c r="G390" i="3"/>
  <c r="F390" i="3"/>
  <c r="C390" i="3"/>
  <c r="G389" i="3"/>
  <c r="F389" i="3"/>
  <c r="C389" i="3"/>
  <c r="G388" i="3"/>
  <c r="F388" i="3"/>
  <c r="C388" i="3"/>
  <c r="G387" i="3"/>
  <c r="F387" i="3"/>
  <c r="C387" i="3"/>
  <c r="G386" i="3"/>
  <c r="F386" i="3"/>
  <c r="C386" i="3"/>
  <c r="G385" i="3"/>
  <c r="F385" i="3"/>
  <c r="C385" i="3"/>
  <c r="G384" i="3"/>
  <c r="F384" i="3"/>
  <c r="C384" i="3"/>
  <c r="G383" i="3"/>
  <c r="F383" i="3"/>
  <c r="C383" i="3"/>
  <c r="G382" i="3"/>
  <c r="F382" i="3"/>
  <c r="C382" i="3"/>
  <c r="G381" i="3"/>
  <c r="F381" i="3"/>
  <c r="C381" i="3"/>
  <c r="G380" i="3"/>
  <c r="F380" i="3"/>
  <c r="C380" i="3"/>
  <c r="G379" i="3"/>
  <c r="F379" i="3"/>
  <c r="C379" i="3"/>
  <c r="G378" i="3"/>
  <c r="F378" i="3"/>
  <c r="C378" i="3"/>
  <c r="G377" i="3"/>
  <c r="F377" i="3"/>
  <c r="C377" i="3"/>
  <c r="G376" i="3"/>
  <c r="F376" i="3"/>
  <c r="C376" i="3"/>
  <c r="G375" i="3"/>
  <c r="F375" i="3"/>
  <c r="C375" i="3"/>
  <c r="G374" i="3"/>
  <c r="F374" i="3"/>
  <c r="C374" i="3"/>
  <c r="G373" i="3"/>
  <c r="F373" i="3"/>
  <c r="C373" i="3"/>
  <c r="G372" i="3"/>
  <c r="F372" i="3"/>
  <c r="C372" i="3"/>
  <c r="G371" i="3"/>
  <c r="F371" i="3"/>
  <c r="C371" i="3"/>
  <c r="G370" i="3"/>
  <c r="F370" i="3"/>
  <c r="C370" i="3"/>
  <c r="G369" i="3"/>
  <c r="F369" i="3"/>
  <c r="C369" i="3"/>
  <c r="G368" i="3"/>
  <c r="F368" i="3"/>
  <c r="C368" i="3"/>
  <c r="G367" i="3"/>
  <c r="F367" i="3"/>
  <c r="C367" i="3"/>
  <c r="G366" i="3"/>
  <c r="F366" i="3"/>
  <c r="C366" i="3"/>
  <c r="G365" i="3"/>
  <c r="F365" i="3"/>
  <c r="C365" i="3"/>
  <c r="G364" i="3"/>
  <c r="F364" i="3"/>
  <c r="C364" i="3"/>
  <c r="G363" i="3"/>
  <c r="F363" i="3"/>
  <c r="C363" i="3"/>
  <c r="G362" i="3"/>
  <c r="F362" i="3"/>
  <c r="C362" i="3"/>
  <c r="G361" i="3"/>
  <c r="F361" i="3"/>
  <c r="C361" i="3"/>
  <c r="G360" i="3"/>
  <c r="F360" i="3"/>
  <c r="C360" i="3"/>
  <c r="G359" i="3"/>
  <c r="F359" i="3"/>
  <c r="C359" i="3"/>
  <c r="G358" i="3"/>
  <c r="F358" i="3"/>
  <c r="C358" i="3"/>
  <c r="G357" i="3"/>
  <c r="F357" i="3"/>
  <c r="C357" i="3"/>
  <c r="G356" i="3"/>
  <c r="F356" i="3"/>
  <c r="C356" i="3"/>
  <c r="G355" i="3"/>
  <c r="F355" i="3"/>
  <c r="C355" i="3"/>
  <c r="G354" i="3"/>
  <c r="F354" i="3"/>
  <c r="C354" i="3"/>
  <c r="G353" i="3"/>
  <c r="F353" i="3"/>
  <c r="C353" i="3"/>
  <c r="G352" i="3"/>
  <c r="F352" i="3"/>
  <c r="C352" i="3"/>
  <c r="G351" i="3"/>
  <c r="F351" i="3"/>
  <c r="C351" i="3"/>
  <c r="G350" i="3"/>
  <c r="F350" i="3"/>
  <c r="C350" i="3"/>
  <c r="G349" i="3"/>
  <c r="F349" i="3"/>
  <c r="C349" i="3"/>
  <c r="G348" i="3"/>
  <c r="F348" i="3"/>
  <c r="C348" i="3"/>
  <c r="G347" i="3"/>
  <c r="F347" i="3"/>
  <c r="C347" i="3"/>
  <c r="G346" i="3"/>
  <c r="F346" i="3"/>
  <c r="C346" i="3"/>
  <c r="G345" i="3"/>
  <c r="F345" i="3"/>
  <c r="C345" i="3"/>
  <c r="G344" i="3"/>
  <c r="F344" i="3"/>
  <c r="C344" i="3"/>
  <c r="G343" i="3"/>
  <c r="F343" i="3"/>
  <c r="C343" i="3"/>
  <c r="G342" i="3"/>
  <c r="F342" i="3"/>
  <c r="C342" i="3"/>
  <c r="G341" i="3"/>
  <c r="F341" i="3"/>
  <c r="C341" i="3"/>
  <c r="G340" i="3"/>
  <c r="F340" i="3"/>
  <c r="C340" i="3"/>
  <c r="G339" i="3"/>
  <c r="F339" i="3"/>
  <c r="C339" i="3"/>
  <c r="G338" i="3"/>
  <c r="F338" i="3"/>
  <c r="C338" i="3"/>
  <c r="G337" i="3"/>
  <c r="F337" i="3"/>
  <c r="C337" i="3"/>
  <c r="G336" i="3"/>
  <c r="F336" i="3"/>
  <c r="C336" i="3"/>
  <c r="G335" i="3"/>
  <c r="F335" i="3"/>
  <c r="C335" i="3"/>
  <c r="G334" i="3"/>
  <c r="F334" i="3"/>
  <c r="C334" i="3"/>
  <c r="G333" i="3"/>
  <c r="F333" i="3"/>
  <c r="C333" i="3"/>
  <c r="G332" i="3"/>
  <c r="F332" i="3"/>
  <c r="C332" i="3"/>
  <c r="G331" i="3"/>
  <c r="F331" i="3"/>
  <c r="C331" i="3"/>
  <c r="G330" i="3"/>
  <c r="F330" i="3"/>
  <c r="C330" i="3"/>
  <c r="G329" i="3"/>
  <c r="F329" i="3"/>
  <c r="C329" i="3"/>
  <c r="G328" i="3"/>
  <c r="F328" i="3"/>
  <c r="C328" i="3"/>
  <c r="G327" i="3"/>
  <c r="F327" i="3"/>
  <c r="C327" i="3"/>
  <c r="G326" i="3"/>
  <c r="F326" i="3"/>
  <c r="C326" i="3"/>
  <c r="G325" i="3"/>
  <c r="F325" i="3"/>
  <c r="C325" i="3"/>
  <c r="G324" i="3"/>
  <c r="F324" i="3"/>
  <c r="C324" i="3"/>
  <c r="G323" i="3"/>
  <c r="F323" i="3"/>
  <c r="C323" i="3"/>
  <c r="G322" i="3"/>
  <c r="F322" i="3"/>
  <c r="C322" i="3"/>
  <c r="G321" i="3"/>
  <c r="F321" i="3"/>
  <c r="C321" i="3"/>
  <c r="G320" i="3"/>
  <c r="F320" i="3"/>
  <c r="C320" i="3"/>
  <c r="G319" i="3"/>
  <c r="F319" i="3"/>
  <c r="C319" i="3"/>
  <c r="G318" i="3"/>
  <c r="F318" i="3"/>
  <c r="C318" i="3"/>
  <c r="G317" i="3"/>
  <c r="F317" i="3"/>
  <c r="C317" i="3"/>
  <c r="G316" i="3"/>
  <c r="F316" i="3"/>
  <c r="C316" i="3"/>
  <c r="G315" i="3"/>
  <c r="F315" i="3"/>
  <c r="C315" i="3"/>
  <c r="G314" i="3"/>
  <c r="F314" i="3"/>
  <c r="C314" i="3"/>
  <c r="G313" i="3"/>
  <c r="F313" i="3"/>
  <c r="C313" i="3"/>
  <c r="G312" i="3"/>
  <c r="F312" i="3"/>
  <c r="C312" i="3"/>
  <c r="G311" i="3"/>
  <c r="F311" i="3"/>
  <c r="C311" i="3"/>
  <c r="G310" i="3"/>
  <c r="F310" i="3"/>
  <c r="C310" i="3"/>
  <c r="G309" i="3"/>
  <c r="F309" i="3"/>
  <c r="C309" i="3"/>
  <c r="G308" i="3"/>
  <c r="F308" i="3"/>
  <c r="C308" i="3"/>
  <c r="G307" i="3"/>
  <c r="F307" i="3"/>
  <c r="C307" i="3"/>
  <c r="G306" i="3"/>
  <c r="F306" i="3"/>
  <c r="C306" i="3"/>
  <c r="G305" i="3"/>
  <c r="F305" i="3"/>
  <c r="C305" i="3"/>
  <c r="G304" i="3"/>
  <c r="F304" i="3"/>
  <c r="C304" i="3"/>
  <c r="G303" i="3"/>
  <c r="F303" i="3"/>
  <c r="C303" i="3"/>
  <c r="G302" i="3"/>
  <c r="F302" i="3"/>
  <c r="C302" i="3"/>
  <c r="G301" i="3"/>
  <c r="F301" i="3"/>
  <c r="C301" i="3"/>
  <c r="G300" i="3"/>
  <c r="F300" i="3"/>
  <c r="C300" i="3"/>
  <c r="G299" i="3"/>
  <c r="F299" i="3"/>
  <c r="C299" i="3"/>
  <c r="G298" i="3"/>
  <c r="F298" i="3"/>
  <c r="C298" i="3"/>
  <c r="G297" i="3"/>
  <c r="F297" i="3"/>
  <c r="C297" i="3"/>
  <c r="G296" i="3"/>
  <c r="F296" i="3"/>
  <c r="C296" i="3"/>
  <c r="G295" i="3"/>
  <c r="F295" i="3"/>
  <c r="C295" i="3"/>
  <c r="G294" i="3"/>
  <c r="F294" i="3"/>
  <c r="C294" i="3"/>
  <c r="G293" i="3"/>
  <c r="F293" i="3"/>
  <c r="C293" i="3"/>
  <c r="G292" i="3"/>
  <c r="F292" i="3"/>
  <c r="C292" i="3"/>
  <c r="G291" i="3"/>
  <c r="F291" i="3"/>
  <c r="C291" i="3"/>
  <c r="G290" i="3"/>
  <c r="F290" i="3"/>
  <c r="C290" i="3"/>
  <c r="G289" i="3"/>
  <c r="F289" i="3"/>
  <c r="C289" i="3"/>
  <c r="G288" i="3"/>
  <c r="F288" i="3"/>
  <c r="C288" i="3"/>
  <c r="G287" i="3"/>
  <c r="F287" i="3"/>
  <c r="C287" i="3"/>
  <c r="G286" i="3"/>
  <c r="F286" i="3"/>
  <c r="C286" i="3"/>
  <c r="G285" i="3"/>
  <c r="F285" i="3"/>
  <c r="C285" i="3"/>
  <c r="G284" i="3"/>
  <c r="F284" i="3"/>
  <c r="C284" i="3"/>
  <c r="G283" i="3"/>
  <c r="F283" i="3"/>
  <c r="C283" i="3"/>
  <c r="G282" i="3"/>
  <c r="F282" i="3"/>
  <c r="C282" i="3"/>
  <c r="G281" i="3"/>
  <c r="F281" i="3"/>
  <c r="C281" i="3"/>
  <c r="G280" i="3"/>
  <c r="F280" i="3"/>
  <c r="C280" i="3"/>
  <c r="G279" i="3"/>
  <c r="F279" i="3"/>
  <c r="C279" i="3"/>
  <c r="G278" i="3"/>
  <c r="F278" i="3"/>
  <c r="C278" i="3"/>
  <c r="G277" i="3"/>
  <c r="F277" i="3"/>
  <c r="C277" i="3"/>
  <c r="G276" i="3"/>
  <c r="F276" i="3"/>
  <c r="C276" i="3"/>
  <c r="G275" i="3"/>
  <c r="F275" i="3"/>
  <c r="C275" i="3"/>
  <c r="G274" i="3"/>
  <c r="F274" i="3"/>
  <c r="C274" i="3"/>
  <c r="G273" i="3"/>
  <c r="F273" i="3"/>
  <c r="C273" i="3"/>
  <c r="G272" i="3"/>
  <c r="F272" i="3"/>
  <c r="C272" i="3"/>
  <c r="G271" i="3"/>
  <c r="F271" i="3"/>
  <c r="C271" i="3"/>
  <c r="G270" i="3"/>
  <c r="F270" i="3"/>
  <c r="C270" i="3"/>
  <c r="G269" i="3"/>
  <c r="F269" i="3"/>
  <c r="C269" i="3"/>
  <c r="G268" i="3"/>
  <c r="F268" i="3"/>
  <c r="C268" i="3"/>
  <c r="G267" i="3"/>
  <c r="F267" i="3"/>
  <c r="C267" i="3"/>
  <c r="G266" i="3"/>
  <c r="F266" i="3"/>
  <c r="C266" i="3"/>
  <c r="G265" i="3"/>
  <c r="F265" i="3"/>
  <c r="C265" i="3"/>
  <c r="G264" i="3"/>
  <c r="F264" i="3"/>
  <c r="C264" i="3"/>
  <c r="G263" i="3"/>
  <c r="F263" i="3"/>
  <c r="C263" i="3"/>
  <c r="G262" i="3"/>
  <c r="F262" i="3"/>
  <c r="C262" i="3"/>
  <c r="G261" i="3"/>
  <c r="F261" i="3"/>
  <c r="C261" i="3"/>
  <c r="G260" i="3"/>
  <c r="F260" i="3"/>
  <c r="C260" i="3"/>
  <c r="G259" i="3"/>
  <c r="F259" i="3"/>
  <c r="C259" i="3"/>
  <c r="G258" i="3"/>
  <c r="F258" i="3"/>
  <c r="C258" i="3"/>
  <c r="G257" i="3"/>
  <c r="F257" i="3"/>
  <c r="C257" i="3"/>
  <c r="G256" i="3"/>
  <c r="F256" i="3"/>
  <c r="C256" i="3"/>
  <c r="G255" i="3"/>
  <c r="F255" i="3"/>
  <c r="C255" i="3"/>
  <c r="G254" i="3"/>
  <c r="F254" i="3"/>
  <c r="C254" i="3"/>
  <c r="G253" i="3"/>
  <c r="F253" i="3"/>
  <c r="C253" i="3"/>
  <c r="G252" i="3"/>
  <c r="F252" i="3"/>
  <c r="C252" i="3"/>
  <c r="G251" i="3"/>
  <c r="F251" i="3"/>
  <c r="C251" i="3"/>
  <c r="G250" i="3"/>
  <c r="F250" i="3"/>
  <c r="C250" i="3"/>
  <c r="G249" i="3"/>
  <c r="F249" i="3"/>
  <c r="C249" i="3"/>
  <c r="G248" i="3"/>
  <c r="F248" i="3"/>
  <c r="C248" i="3"/>
  <c r="G247" i="3"/>
  <c r="F247" i="3"/>
  <c r="C247" i="3"/>
  <c r="G246" i="3"/>
  <c r="F246" i="3"/>
  <c r="C246" i="3"/>
  <c r="G245" i="3"/>
  <c r="F245" i="3"/>
  <c r="C245" i="3"/>
  <c r="G244" i="3"/>
  <c r="F244" i="3"/>
  <c r="C244" i="3"/>
  <c r="G243" i="3"/>
  <c r="F243" i="3"/>
  <c r="C243" i="3"/>
  <c r="G242" i="3"/>
  <c r="F242" i="3"/>
  <c r="C242" i="3"/>
  <c r="G241" i="3"/>
  <c r="F241" i="3"/>
  <c r="C241" i="3"/>
  <c r="G240" i="3"/>
  <c r="F240" i="3"/>
  <c r="C240" i="3"/>
  <c r="G239" i="3"/>
  <c r="F239" i="3"/>
  <c r="C239" i="3"/>
  <c r="G238" i="3"/>
  <c r="F238" i="3"/>
  <c r="C238" i="3"/>
  <c r="G237" i="3"/>
  <c r="F237" i="3"/>
  <c r="C237" i="3"/>
  <c r="G236" i="3"/>
  <c r="F236" i="3"/>
  <c r="C236" i="3"/>
  <c r="G235" i="3"/>
  <c r="F235" i="3"/>
  <c r="C235" i="3"/>
  <c r="G234" i="3"/>
  <c r="F234" i="3"/>
  <c r="C234" i="3"/>
  <c r="G233" i="3"/>
  <c r="F233" i="3"/>
  <c r="C233" i="3"/>
  <c r="G232" i="3"/>
  <c r="F232" i="3"/>
  <c r="C232" i="3"/>
  <c r="G231" i="3"/>
  <c r="F231" i="3"/>
  <c r="C231" i="3"/>
  <c r="G230" i="3"/>
  <c r="F230" i="3"/>
  <c r="C230" i="3"/>
  <c r="G229" i="3"/>
  <c r="F229" i="3"/>
  <c r="C229" i="3"/>
  <c r="G228" i="3"/>
  <c r="F228" i="3"/>
  <c r="C228" i="3"/>
  <c r="G227" i="3"/>
  <c r="F227" i="3"/>
  <c r="C227" i="3"/>
  <c r="G226" i="3"/>
  <c r="F226" i="3"/>
  <c r="C226" i="3"/>
  <c r="G225" i="3"/>
  <c r="F225" i="3"/>
  <c r="C225" i="3"/>
  <c r="G224" i="3"/>
  <c r="F224" i="3"/>
  <c r="C224" i="3"/>
  <c r="G223" i="3"/>
  <c r="F223" i="3"/>
  <c r="C223" i="3"/>
  <c r="G222" i="3"/>
  <c r="F222" i="3"/>
  <c r="C222" i="3"/>
  <c r="G221" i="3"/>
  <c r="F221" i="3"/>
  <c r="C221" i="3"/>
  <c r="G220" i="3"/>
  <c r="F220" i="3"/>
  <c r="C220" i="3"/>
  <c r="G219" i="3"/>
  <c r="F219" i="3"/>
  <c r="C219" i="3"/>
  <c r="G218" i="3"/>
  <c r="F218" i="3"/>
  <c r="C218" i="3"/>
  <c r="G217" i="3"/>
  <c r="F217" i="3"/>
  <c r="C217" i="3"/>
  <c r="G216" i="3"/>
  <c r="F216" i="3"/>
  <c r="C216" i="3"/>
  <c r="G215" i="3"/>
  <c r="F215" i="3"/>
  <c r="C215" i="3"/>
  <c r="G214" i="3"/>
  <c r="F214" i="3"/>
  <c r="C214" i="3"/>
  <c r="G213" i="3"/>
  <c r="F213" i="3"/>
  <c r="C213" i="3"/>
  <c r="G212" i="3"/>
  <c r="F212" i="3"/>
  <c r="C212" i="3"/>
  <c r="G211" i="3"/>
  <c r="F211" i="3"/>
  <c r="C211" i="3"/>
  <c r="G210" i="3"/>
  <c r="F210" i="3"/>
  <c r="C210" i="3"/>
  <c r="G209" i="3"/>
  <c r="F209" i="3"/>
  <c r="C209" i="3"/>
  <c r="G208" i="3"/>
  <c r="F208" i="3"/>
  <c r="C208" i="3"/>
  <c r="G207" i="3"/>
  <c r="F207" i="3"/>
  <c r="C207" i="3"/>
  <c r="G206" i="3"/>
  <c r="F206" i="3"/>
  <c r="C206" i="3"/>
  <c r="G205" i="3"/>
  <c r="F205" i="3"/>
  <c r="C205" i="3"/>
  <c r="G204" i="3"/>
  <c r="F204" i="3"/>
  <c r="C204" i="3"/>
  <c r="G203" i="3"/>
  <c r="F203" i="3"/>
  <c r="C203" i="3"/>
  <c r="G202" i="3"/>
  <c r="F202" i="3"/>
  <c r="C202" i="3"/>
  <c r="G201" i="3"/>
  <c r="F201" i="3"/>
  <c r="C201" i="3"/>
  <c r="G200" i="3"/>
  <c r="F200" i="3"/>
  <c r="C200" i="3"/>
  <c r="G199" i="3"/>
  <c r="F199" i="3"/>
  <c r="C199" i="3"/>
  <c r="G198" i="3"/>
  <c r="F198" i="3"/>
  <c r="C198" i="3"/>
  <c r="G197" i="3"/>
  <c r="F197" i="3"/>
  <c r="C197" i="3"/>
  <c r="G196" i="3"/>
  <c r="F196" i="3"/>
  <c r="C196" i="3"/>
  <c r="G195" i="3"/>
  <c r="F195" i="3"/>
  <c r="C195" i="3"/>
  <c r="G194" i="3"/>
  <c r="F194" i="3"/>
  <c r="C194" i="3"/>
  <c r="G193" i="3"/>
  <c r="F193" i="3"/>
  <c r="C193" i="3"/>
  <c r="G192" i="3"/>
  <c r="F192" i="3"/>
  <c r="C192" i="3"/>
  <c r="G191" i="3"/>
  <c r="F191" i="3"/>
  <c r="C191" i="3"/>
  <c r="G190" i="3"/>
  <c r="F190" i="3"/>
  <c r="C190" i="3"/>
  <c r="G189" i="3"/>
  <c r="F189" i="3"/>
  <c r="C189" i="3"/>
  <c r="G188" i="3"/>
  <c r="F188" i="3"/>
  <c r="C188" i="3"/>
  <c r="G187" i="3"/>
  <c r="F187" i="3"/>
  <c r="C187" i="3"/>
  <c r="G186" i="3"/>
  <c r="F186" i="3"/>
  <c r="C186" i="3"/>
  <c r="G185" i="3"/>
  <c r="F185" i="3"/>
  <c r="C185" i="3"/>
  <c r="G184" i="3"/>
  <c r="F184" i="3"/>
  <c r="C184" i="3"/>
  <c r="G183" i="3"/>
  <c r="F183" i="3"/>
  <c r="C183" i="3"/>
  <c r="G182" i="3"/>
  <c r="F182" i="3"/>
  <c r="C182" i="3"/>
  <c r="G181" i="3"/>
  <c r="F181" i="3"/>
  <c r="C181" i="3"/>
  <c r="G180" i="3"/>
  <c r="F180" i="3"/>
  <c r="C180" i="3"/>
  <c r="G179" i="3"/>
  <c r="F179" i="3"/>
  <c r="C179" i="3"/>
  <c r="G178" i="3"/>
  <c r="F178" i="3"/>
  <c r="C178" i="3"/>
  <c r="G177" i="3"/>
  <c r="F177" i="3"/>
  <c r="C177" i="3"/>
  <c r="G176" i="3"/>
  <c r="F176" i="3"/>
  <c r="C176" i="3"/>
  <c r="G175" i="3"/>
  <c r="F175" i="3"/>
  <c r="C175" i="3"/>
  <c r="G174" i="3"/>
  <c r="F174" i="3"/>
  <c r="C174" i="3"/>
  <c r="G173" i="3"/>
  <c r="F173" i="3"/>
  <c r="C173" i="3"/>
  <c r="G172" i="3"/>
  <c r="F172" i="3"/>
  <c r="C172" i="3"/>
  <c r="G171" i="3"/>
  <c r="F171" i="3"/>
  <c r="C171" i="3"/>
  <c r="G170" i="3"/>
  <c r="F170" i="3"/>
  <c r="C170" i="3"/>
  <c r="G169" i="3"/>
  <c r="F169" i="3"/>
  <c r="C169" i="3"/>
  <c r="G168" i="3"/>
  <c r="F168" i="3"/>
  <c r="C168" i="3"/>
  <c r="G167" i="3"/>
  <c r="F167" i="3"/>
  <c r="C167" i="3"/>
  <c r="G166" i="3"/>
  <c r="F166" i="3"/>
  <c r="C166" i="3"/>
  <c r="G165" i="3"/>
  <c r="F165" i="3"/>
  <c r="C165" i="3"/>
  <c r="G164" i="3"/>
  <c r="F164" i="3"/>
  <c r="C164" i="3"/>
  <c r="G163" i="3"/>
  <c r="F163" i="3"/>
  <c r="C163" i="3"/>
  <c r="G162" i="3"/>
  <c r="F162" i="3"/>
  <c r="C162" i="3"/>
  <c r="G161" i="3"/>
  <c r="F161" i="3"/>
  <c r="C161" i="3"/>
  <c r="G160" i="3"/>
  <c r="F160" i="3"/>
  <c r="C160" i="3"/>
  <c r="G159" i="3"/>
  <c r="F159" i="3"/>
  <c r="C159" i="3"/>
  <c r="G158" i="3"/>
  <c r="F158" i="3"/>
  <c r="C158" i="3"/>
  <c r="G157" i="3"/>
  <c r="F157" i="3"/>
  <c r="C157" i="3"/>
  <c r="G156" i="3"/>
  <c r="F156" i="3"/>
  <c r="C156" i="3"/>
  <c r="G155" i="3"/>
  <c r="F155" i="3"/>
  <c r="C155" i="3"/>
  <c r="G154" i="3"/>
  <c r="F154" i="3"/>
  <c r="C154" i="3"/>
  <c r="G153" i="3"/>
  <c r="F153" i="3"/>
  <c r="C153" i="3"/>
  <c r="G152" i="3"/>
  <c r="F152" i="3"/>
  <c r="C152" i="3"/>
  <c r="G151" i="3"/>
  <c r="F151" i="3"/>
  <c r="C151" i="3"/>
  <c r="G150" i="3"/>
  <c r="F150" i="3"/>
  <c r="C150" i="3"/>
  <c r="G149" i="3"/>
  <c r="F149" i="3"/>
  <c r="C149" i="3"/>
  <c r="G148" i="3"/>
  <c r="F148" i="3"/>
  <c r="C148" i="3"/>
  <c r="G147" i="3"/>
  <c r="F147" i="3"/>
  <c r="C147" i="3"/>
  <c r="G146" i="3"/>
  <c r="F146" i="3"/>
  <c r="C146" i="3"/>
  <c r="G145" i="3"/>
  <c r="F145" i="3"/>
  <c r="C145" i="3"/>
  <c r="G144" i="3"/>
  <c r="F144" i="3"/>
  <c r="C144" i="3"/>
  <c r="G143" i="3"/>
  <c r="F143" i="3"/>
  <c r="C143" i="3"/>
  <c r="G142" i="3"/>
  <c r="F142" i="3"/>
  <c r="C142" i="3"/>
  <c r="G141" i="3"/>
  <c r="F141" i="3"/>
  <c r="C141" i="3"/>
  <c r="G140" i="3"/>
  <c r="F140" i="3"/>
  <c r="C140" i="3"/>
  <c r="G139" i="3"/>
  <c r="F139" i="3"/>
  <c r="C139" i="3"/>
  <c r="G138" i="3"/>
  <c r="F138" i="3"/>
  <c r="C138" i="3"/>
  <c r="G137" i="3"/>
  <c r="F137" i="3"/>
  <c r="C137" i="3"/>
  <c r="G136" i="3"/>
  <c r="F136" i="3"/>
  <c r="C136" i="3"/>
  <c r="G135" i="3"/>
  <c r="F135" i="3"/>
  <c r="C135" i="3"/>
  <c r="G134" i="3"/>
  <c r="F134" i="3"/>
  <c r="C134" i="3"/>
  <c r="G133" i="3"/>
  <c r="F133" i="3"/>
  <c r="C133" i="3"/>
  <c r="G132" i="3"/>
  <c r="F132" i="3"/>
  <c r="C132" i="3"/>
  <c r="G131" i="3"/>
  <c r="F131" i="3"/>
  <c r="C131" i="3"/>
  <c r="G130" i="3"/>
  <c r="F130" i="3"/>
  <c r="C130" i="3"/>
  <c r="G129" i="3"/>
  <c r="F129" i="3"/>
  <c r="C129" i="3"/>
  <c r="G128" i="3"/>
  <c r="F128" i="3"/>
  <c r="C128" i="3"/>
  <c r="G127" i="3"/>
  <c r="F127" i="3"/>
  <c r="C127" i="3"/>
  <c r="G126" i="3"/>
  <c r="F126" i="3"/>
  <c r="C126" i="3"/>
  <c r="G125" i="3"/>
  <c r="F125" i="3"/>
  <c r="C125" i="3"/>
  <c r="G124" i="3"/>
  <c r="F124" i="3"/>
  <c r="C124" i="3"/>
  <c r="G123" i="3"/>
  <c r="F123" i="3"/>
  <c r="C123" i="3"/>
  <c r="G122" i="3"/>
  <c r="F122" i="3"/>
  <c r="C122" i="3"/>
  <c r="G121" i="3"/>
  <c r="F121" i="3"/>
  <c r="C121" i="3"/>
  <c r="G120" i="3"/>
  <c r="F120" i="3"/>
  <c r="C120" i="3"/>
  <c r="G119" i="3"/>
  <c r="F119" i="3"/>
  <c r="C119" i="3"/>
  <c r="G118" i="3"/>
  <c r="F118" i="3"/>
  <c r="C118" i="3"/>
  <c r="G117" i="3"/>
  <c r="F117" i="3"/>
  <c r="C117" i="3"/>
  <c r="G116" i="3"/>
  <c r="F116" i="3"/>
  <c r="C116" i="3"/>
  <c r="G115" i="3"/>
  <c r="F115" i="3"/>
  <c r="C115" i="3"/>
  <c r="G114" i="3"/>
  <c r="F114" i="3"/>
  <c r="C114" i="3"/>
  <c r="G113" i="3"/>
  <c r="F113" i="3"/>
  <c r="C113" i="3"/>
  <c r="G112" i="3"/>
  <c r="F112" i="3"/>
  <c r="C112" i="3"/>
  <c r="G111" i="3"/>
  <c r="F111" i="3"/>
  <c r="C111" i="3"/>
  <c r="G110" i="3"/>
  <c r="F110" i="3"/>
  <c r="C110" i="3"/>
  <c r="G109" i="3"/>
  <c r="F109" i="3"/>
  <c r="C109" i="3"/>
  <c r="G108" i="3"/>
  <c r="F108" i="3"/>
  <c r="C108" i="3"/>
  <c r="G107" i="3"/>
  <c r="F107" i="3"/>
  <c r="C107" i="3"/>
  <c r="G106" i="3"/>
  <c r="F106" i="3"/>
  <c r="C106" i="3"/>
  <c r="G105" i="3"/>
  <c r="F105" i="3"/>
  <c r="C105" i="3"/>
  <c r="G104" i="3"/>
  <c r="F104" i="3"/>
  <c r="C104" i="3"/>
  <c r="G103" i="3"/>
  <c r="F103" i="3"/>
  <c r="C103" i="3"/>
  <c r="G102" i="3"/>
  <c r="F102" i="3"/>
  <c r="C102" i="3"/>
  <c r="G101" i="3"/>
  <c r="F101" i="3"/>
  <c r="C101" i="3"/>
  <c r="G100" i="3"/>
  <c r="F100" i="3"/>
  <c r="C100" i="3"/>
  <c r="G99" i="3"/>
  <c r="F99" i="3"/>
  <c r="C99" i="3"/>
  <c r="G98" i="3"/>
  <c r="F98" i="3"/>
  <c r="C98" i="3"/>
  <c r="G97" i="3"/>
  <c r="F97" i="3"/>
  <c r="C97" i="3"/>
  <c r="G96" i="3"/>
  <c r="F96" i="3"/>
  <c r="C96" i="3"/>
  <c r="G95" i="3"/>
  <c r="F95" i="3"/>
  <c r="C95" i="3"/>
  <c r="G94" i="3"/>
  <c r="F94" i="3"/>
  <c r="C94" i="3"/>
  <c r="G93" i="3"/>
  <c r="F93" i="3"/>
  <c r="C93" i="3"/>
  <c r="G92" i="3"/>
  <c r="F92" i="3"/>
  <c r="C92" i="3"/>
  <c r="G91" i="3"/>
  <c r="F91" i="3"/>
  <c r="C91" i="3"/>
  <c r="G90" i="3"/>
  <c r="F90" i="3"/>
  <c r="C90" i="3"/>
  <c r="G89" i="3"/>
  <c r="F89" i="3"/>
  <c r="C89" i="3"/>
  <c r="G88" i="3"/>
  <c r="F88" i="3"/>
  <c r="C88" i="3"/>
  <c r="G87" i="3"/>
  <c r="F87" i="3"/>
  <c r="C87" i="3"/>
  <c r="G86" i="3"/>
  <c r="F86" i="3"/>
  <c r="C86" i="3"/>
  <c r="G85" i="3"/>
  <c r="F85" i="3"/>
  <c r="C85" i="3"/>
  <c r="G84" i="3"/>
  <c r="F84" i="3"/>
  <c r="C84" i="3"/>
  <c r="G83" i="3"/>
  <c r="F83" i="3"/>
  <c r="C83" i="3"/>
  <c r="G82" i="3"/>
  <c r="F82" i="3"/>
  <c r="C82" i="3"/>
  <c r="G81" i="3"/>
  <c r="F81" i="3"/>
  <c r="C81" i="3"/>
  <c r="G80" i="3"/>
  <c r="F80" i="3"/>
  <c r="C80" i="3"/>
  <c r="G79" i="3"/>
  <c r="F79" i="3"/>
  <c r="C79" i="3"/>
  <c r="G78" i="3"/>
  <c r="F78" i="3"/>
  <c r="C78" i="3"/>
  <c r="G77" i="3"/>
  <c r="F77" i="3"/>
  <c r="C77" i="3"/>
  <c r="G76" i="3"/>
  <c r="F76" i="3"/>
  <c r="C76" i="3"/>
  <c r="G75" i="3"/>
  <c r="F75" i="3"/>
  <c r="C75" i="3"/>
  <c r="G74" i="3"/>
  <c r="F74" i="3"/>
  <c r="C74" i="3"/>
  <c r="G73" i="3"/>
  <c r="F73" i="3"/>
  <c r="C73" i="3"/>
  <c r="G72" i="3"/>
  <c r="F72" i="3"/>
  <c r="C72" i="3"/>
  <c r="G71" i="3"/>
  <c r="F71" i="3"/>
  <c r="C71" i="3"/>
  <c r="G70" i="3"/>
  <c r="F70" i="3"/>
  <c r="C70" i="3"/>
  <c r="G69" i="3"/>
  <c r="F69" i="3"/>
  <c r="C69" i="3"/>
  <c r="G68" i="3"/>
  <c r="F68" i="3"/>
  <c r="C68" i="3"/>
  <c r="G67" i="3"/>
  <c r="F67" i="3"/>
  <c r="C67" i="3"/>
  <c r="G66" i="3"/>
  <c r="F66" i="3"/>
  <c r="C66" i="3"/>
  <c r="G65" i="3"/>
  <c r="F65" i="3"/>
  <c r="C65" i="3"/>
  <c r="G64" i="3"/>
  <c r="F64" i="3"/>
  <c r="C64" i="3"/>
  <c r="G63" i="3"/>
  <c r="F63" i="3"/>
  <c r="C63" i="3"/>
  <c r="G62" i="3"/>
  <c r="F62" i="3"/>
  <c r="C62" i="3"/>
  <c r="G61" i="3"/>
  <c r="F61" i="3"/>
  <c r="C61" i="3"/>
  <c r="G60" i="3"/>
  <c r="F60" i="3"/>
  <c r="C60" i="3"/>
  <c r="G59" i="3"/>
  <c r="F59" i="3"/>
  <c r="C59" i="3"/>
  <c r="G58" i="3"/>
  <c r="F58" i="3"/>
  <c r="C58" i="3"/>
  <c r="G57" i="3"/>
  <c r="F57" i="3"/>
  <c r="C57" i="3"/>
  <c r="G56" i="3"/>
  <c r="F56" i="3"/>
  <c r="C56" i="3"/>
  <c r="G55" i="3"/>
  <c r="F55" i="3"/>
  <c r="C55" i="3"/>
  <c r="G54" i="3"/>
  <c r="F54" i="3"/>
  <c r="C54" i="3"/>
  <c r="G53" i="3"/>
  <c r="F53" i="3"/>
  <c r="C53" i="3"/>
  <c r="G52" i="3"/>
  <c r="F52" i="3"/>
  <c r="C52" i="3"/>
  <c r="G51" i="3"/>
  <c r="F51" i="3"/>
  <c r="C51" i="3"/>
  <c r="G50" i="3"/>
  <c r="F50" i="3"/>
  <c r="C50" i="3"/>
  <c r="G49" i="3"/>
  <c r="F49" i="3"/>
  <c r="C49" i="3"/>
  <c r="G48" i="3"/>
  <c r="F48" i="3"/>
  <c r="C48" i="3"/>
  <c r="G47" i="3"/>
  <c r="F47" i="3"/>
  <c r="C47" i="3"/>
  <c r="G46" i="3"/>
  <c r="F46" i="3"/>
  <c r="C46" i="3"/>
  <c r="G45" i="3"/>
  <c r="F45" i="3"/>
  <c r="C45" i="3"/>
  <c r="G44" i="3"/>
  <c r="F44" i="3"/>
  <c r="C44" i="3"/>
  <c r="G43" i="3"/>
  <c r="F43" i="3"/>
  <c r="C43" i="3"/>
  <c r="G42" i="3"/>
  <c r="F42" i="3"/>
  <c r="C42" i="3"/>
  <c r="G41" i="3"/>
  <c r="F41" i="3"/>
  <c r="C41" i="3"/>
  <c r="G40" i="3"/>
  <c r="F40" i="3"/>
  <c r="C40" i="3"/>
  <c r="G39" i="3"/>
  <c r="F39" i="3"/>
  <c r="C39" i="3"/>
  <c r="G38" i="3"/>
  <c r="F38" i="3"/>
  <c r="C38" i="3"/>
  <c r="G37" i="3"/>
  <c r="F37" i="3"/>
  <c r="C37" i="3"/>
  <c r="G36" i="3"/>
  <c r="F36" i="3"/>
  <c r="C36" i="3"/>
  <c r="G35" i="3"/>
  <c r="F35" i="3"/>
  <c r="C35" i="3"/>
  <c r="G34" i="3"/>
  <c r="F34" i="3"/>
  <c r="C34" i="3"/>
  <c r="G33" i="3"/>
  <c r="F33" i="3"/>
  <c r="C33" i="3"/>
  <c r="G32" i="3"/>
  <c r="F32" i="3"/>
  <c r="C32" i="3"/>
  <c r="G31" i="3"/>
  <c r="F31" i="3"/>
  <c r="C31" i="3"/>
  <c r="G30" i="3"/>
  <c r="F30" i="3"/>
  <c r="C30" i="3"/>
  <c r="G29" i="3"/>
  <c r="F29" i="3"/>
  <c r="C29" i="3"/>
  <c r="G28" i="3"/>
  <c r="F28" i="3"/>
  <c r="C28" i="3"/>
  <c r="G27" i="3"/>
  <c r="F27" i="3"/>
  <c r="C27" i="3"/>
  <c r="G26" i="3"/>
  <c r="F26" i="3"/>
  <c r="C26" i="3"/>
  <c r="G25" i="3"/>
  <c r="F25" i="3"/>
  <c r="C25" i="3"/>
  <c r="G24" i="3"/>
  <c r="F24" i="3"/>
  <c r="C24" i="3"/>
  <c r="G23" i="3"/>
  <c r="F23" i="3"/>
  <c r="C23" i="3"/>
  <c r="G22" i="3"/>
  <c r="F22" i="3"/>
  <c r="C22" i="3"/>
  <c r="G21" i="3"/>
  <c r="F21" i="3"/>
  <c r="C21" i="3"/>
  <c r="G20" i="3"/>
  <c r="F20" i="3"/>
  <c r="C20" i="3"/>
  <c r="G19" i="3"/>
  <c r="F19" i="3"/>
  <c r="C19" i="3"/>
  <c r="G18" i="3"/>
  <c r="F18" i="3"/>
  <c r="C18" i="3"/>
  <c r="G17" i="3"/>
  <c r="F17" i="3"/>
  <c r="C17" i="3"/>
  <c r="G16" i="3"/>
  <c r="F16" i="3"/>
  <c r="C16" i="3"/>
  <c r="G15" i="3"/>
  <c r="F15" i="3"/>
  <c r="C15" i="3"/>
  <c r="G14" i="3"/>
  <c r="F14" i="3"/>
  <c r="C14" i="3"/>
  <c r="G13" i="3"/>
  <c r="F13" i="3"/>
  <c r="C13" i="3"/>
  <c r="G12" i="3"/>
  <c r="F12" i="3"/>
  <c r="C12" i="3"/>
  <c r="G11" i="3"/>
  <c r="F11" i="3"/>
  <c r="C11" i="3"/>
  <c r="G10" i="3"/>
  <c r="F10" i="3"/>
  <c r="C10" i="3"/>
  <c r="G9" i="3"/>
  <c r="F9" i="3"/>
  <c r="C9" i="3"/>
  <c r="G8" i="3"/>
  <c r="F8" i="3"/>
  <c r="C8" i="3"/>
  <c r="G7" i="3"/>
  <c r="F7" i="3"/>
  <c r="C7" i="3"/>
  <c r="G6" i="3"/>
  <c r="F6" i="3"/>
  <c r="B18" i="12" s="1"/>
  <c r="C6" i="3"/>
  <c r="B41" i="6" l="1"/>
  <c r="B42" i="6"/>
  <c r="D17" i="7"/>
  <c r="E25" i="6"/>
  <c r="C14" i="7"/>
  <c r="B14" i="7"/>
  <c r="C13" i="10"/>
  <c r="D25" i="6"/>
  <c r="D23" i="7"/>
  <c r="F23" i="6"/>
  <c r="F23" i="7"/>
  <c r="B18" i="10"/>
  <c r="D14" i="7"/>
  <c r="G14" i="6"/>
  <c r="H14" i="6"/>
  <c r="K17" i="6"/>
  <c r="I14" i="6"/>
  <c r="F17" i="10"/>
  <c r="F21" i="10" s="1"/>
  <c r="F22" i="10" s="1"/>
  <c r="G14" i="10"/>
  <c r="L23" i="6"/>
  <c r="H25" i="10"/>
  <c r="E25" i="10"/>
  <c r="I14" i="10"/>
  <c r="L17" i="6"/>
  <c r="K14" i="10"/>
  <c r="L14" i="10"/>
  <c r="D13" i="9"/>
  <c r="M14" i="10"/>
  <c r="K25" i="9"/>
  <c r="L17" i="9"/>
  <c r="L21" i="9" s="1"/>
  <c r="L22" i="9" s="1"/>
  <c r="M14" i="9"/>
  <c r="G14" i="9"/>
  <c r="H17" i="5"/>
  <c r="E14" i="6"/>
  <c r="H18" i="9"/>
  <c r="D26" i="5"/>
  <c r="I25" i="9"/>
  <c r="F14" i="5"/>
  <c r="E17" i="7"/>
  <c r="J23" i="6"/>
  <c r="B23" i="6"/>
  <c r="F18" i="9"/>
  <c r="F20" i="9"/>
  <c r="F25" i="9"/>
  <c r="F14" i="9"/>
  <c r="F17" i="9"/>
  <c r="F19" i="9"/>
  <c r="F23" i="9"/>
  <c r="F13" i="9"/>
  <c r="J14" i="10"/>
  <c r="J17" i="10"/>
  <c r="J19" i="10"/>
  <c r="J23" i="10" s="1"/>
  <c r="J13" i="10"/>
  <c r="J18" i="10"/>
  <c r="J20" i="10"/>
  <c r="J25" i="10"/>
  <c r="C26" i="5"/>
  <c r="C29" i="5"/>
  <c r="C14" i="5"/>
  <c r="C17" i="5"/>
  <c r="C33" i="5"/>
  <c r="C19" i="5"/>
  <c r="C36" i="5"/>
  <c r="C21" i="5"/>
  <c r="C23" i="5"/>
  <c r="C25" i="5"/>
  <c r="C27" i="5"/>
  <c r="C13" i="5"/>
  <c r="C30" i="5"/>
  <c r="C18" i="5"/>
  <c r="C20" i="5"/>
  <c r="C37" i="5"/>
  <c r="C22" i="5"/>
  <c r="C24" i="5"/>
  <c r="M18" i="8"/>
  <c r="M20" i="8"/>
  <c r="M25" i="8"/>
  <c r="M14" i="8"/>
  <c r="M17" i="8"/>
  <c r="M19" i="8"/>
  <c r="M23" i="8" s="1"/>
  <c r="M13" i="8"/>
  <c r="M13" i="7"/>
  <c r="M18" i="7"/>
  <c r="M20" i="7"/>
  <c r="M25" i="7"/>
  <c r="M14" i="7"/>
  <c r="M17" i="7"/>
  <c r="M19" i="7"/>
  <c r="M23" i="7" s="1"/>
  <c r="F17" i="7"/>
  <c r="B37" i="8"/>
  <c r="I18" i="9"/>
  <c r="C18" i="10"/>
  <c r="I25" i="10"/>
  <c r="H14" i="5"/>
  <c r="E26" i="5"/>
  <c r="K14" i="6"/>
  <c r="M17" i="6"/>
  <c r="F25" i="6"/>
  <c r="E14" i="7"/>
  <c r="G17" i="7"/>
  <c r="B38" i="8"/>
  <c r="J18" i="9"/>
  <c r="D18" i="10"/>
  <c r="F26" i="5"/>
  <c r="H29" i="5"/>
  <c r="L14" i="6"/>
  <c r="F14" i="7"/>
  <c r="B39" i="8"/>
  <c r="E18" i="10"/>
  <c r="K25" i="10"/>
  <c r="D24" i="5"/>
  <c r="G25" i="6"/>
  <c r="G13" i="9"/>
  <c r="K18" i="9"/>
  <c r="G12" i="5"/>
  <c r="E24" i="5"/>
  <c r="M14" i="6"/>
  <c r="B18" i="6"/>
  <c r="D20" i="6"/>
  <c r="H25" i="6"/>
  <c r="G14" i="7"/>
  <c r="B25" i="7"/>
  <c r="B40" i="8"/>
  <c r="H13" i="9"/>
  <c r="L18" i="9"/>
  <c r="B34" i="9"/>
  <c r="B13" i="10"/>
  <c r="F18" i="10"/>
  <c r="H20" i="10"/>
  <c r="L25" i="10"/>
  <c r="F24" i="5"/>
  <c r="H26" i="5"/>
  <c r="I25" i="6"/>
  <c r="C25" i="7"/>
  <c r="M25" i="10"/>
  <c r="I12" i="5"/>
  <c r="E22" i="5"/>
  <c r="D37" i="5"/>
  <c r="D18" i="6"/>
  <c r="J25" i="6"/>
  <c r="D25" i="7"/>
  <c r="B42" i="8"/>
  <c r="J13" i="9"/>
  <c r="B36" i="9"/>
  <c r="D13" i="10"/>
  <c r="H18" i="10"/>
  <c r="C18" i="6"/>
  <c r="I18" i="10"/>
  <c r="K12" i="5"/>
  <c r="E20" i="5"/>
  <c r="F37" i="5"/>
  <c r="B13" i="6"/>
  <c r="F18" i="6"/>
  <c r="H20" i="6"/>
  <c r="L25" i="6"/>
  <c r="H12" i="7"/>
  <c r="B20" i="7"/>
  <c r="F25" i="7"/>
  <c r="B12" i="8"/>
  <c r="L13" i="9"/>
  <c r="B38" i="9"/>
  <c r="F13" i="10"/>
  <c r="L20" i="10"/>
  <c r="B32" i="10"/>
  <c r="J14" i="6"/>
  <c r="I13" i="9"/>
  <c r="E13" i="10"/>
  <c r="K20" i="10"/>
  <c r="L12" i="5"/>
  <c r="D18" i="5"/>
  <c r="F20" i="5"/>
  <c r="H22" i="5"/>
  <c r="C13" i="6"/>
  <c r="G18" i="6"/>
  <c r="I20" i="6"/>
  <c r="M25" i="6"/>
  <c r="I12" i="7"/>
  <c r="C20" i="7"/>
  <c r="G25" i="7"/>
  <c r="C12" i="8"/>
  <c r="M13" i="9"/>
  <c r="D19" i="9"/>
  <c r="D23" i="9" s="1"/>
  <c r="B39" i="9"/>
  <c r="G13" i="10"/>
  <c r="K18" i="10"/>
  <c r="M20" i="10"/>
  <c r="B33" i="10"/>
  <c r="J12" i="5"/>
  <c r="F22" i="5"/>
  <c r="E25" i="7"/>
  <c r="K13" i="9"/>
  <c r="B37" i="9"/>
  <c r="M12" i="5"/>
  <c r="E18" i="5"/>
  <c r="H37" i="5"/>
  <c r="D13" i="6"/>
  <c r="H18" i="6"/>
  <c r="J20" i="6"/>
  <c r="J12" i="7"/>
  <c r="B18" i="7"/>
  <c r="D20" i="7"/>
  <c r="D21" i="7" s="1"/>
  <c r="D22" i="7" s="1"/>
  <c r="D12" i="8"/>
  <c r="I23" i="9"/>
  <c r="B40" i="9"/>
  <c r="H13" i="10"/>
  <c r="L18" i="10"/>
  <c r="N20" i="10"/>
  <c r="B34" i="10"/>
  <c r="M18" i="9"/>
  <c r="D20" i="5"/>
  <c r="H24" i="5"/>
  <c r="E37" i="5"/>
  <c r="E18" i="6"/>
  <c r="G20" i="6"/>
  <c r="K25" i="6"/>
  <c r="F18" i="5"/>
  <c r="H20" i="5"/>
  <c r="E13" i="6"/>
  <c r="I18" i="6"/>
  <c r="K20" i="6"/>
  <c r="K21" i="6" s="1"/>
  <c r="K22" i="6" s="1"/>
  <c r="B31" i="6"/>
  <c r="K12" i="7"/>
  <c r="C18" i="7"/>
  <c r="E20" i="7"/>
  <c r="E12" i="8"/>
  <c r="D17" i="9"/>
  <c r="J23" i="9"/>
  <c r="B41" i="9"/>
  <c r="I13" i="10"/>
  <c r="M18" i="10"/>
  <c r="D23" i="10"/>
  <c r="B35" i="10"/>
  <c r="D30" i="5"/>
  <c r="F13" i="6"/>
  <c r="J18" i="6"/>
  <c r="L20" i="6"/>
  <c r="B32" i="6"/>
  <c r="L12" i="7"/>
  <c r="D18" i="7"/>
  <c r="F20" i="7"/>
  <c r="F12" i="8"/>
  <c r="G19" i="9"/>
  <c r="G23" i="9" s="1"/>
  <c r="B42" i="9"/>
  <c r="E23" i="10"/>
  <c r="B36" i="10"/>
  <c r="B41" i="8"/>
  <c r="E18" i="7"/>
  <c r="G20" i="7"/>
  <c r="G12" i="8"/>
  <c r="D14" i="9"/>
  <c r="H19" i="9"/>
  <c r="H23" i="9" s="1"/>
  <c r="L23" i="9"/>
  <c r="K13" i="10"/>
  <c r="B19" i="10"/>
  <c r="B23" i="10" s="1"/>
  <c r="F23" i="10"/>
  <c r="B37" i="10"/>
  <c r="D22" i="5"/>
  <c r="D13" i="5"/>
  <c r="H18" i="5"/>
  <c r="E30" i="5"/>
  <c r="G13" i="6"/>
  <c r="K18" i="6"/>
  <c r="M20" i="6"/>
  <c r="E13" i="5"/>
  <c r="D27" i="5"/>
  <c r="F30" i="5"/>
  <c r="H13" i="6"/>
  <c r="L18" i="6"/>
  <c r="C23" i="6"/>
  <c r="B34" i="6"/>
  <c r="B13" i="7"/>
  <c r="F18" i="7"/>
  <c r="H12" i="8"/>
  <c r="B12" i="9"/>
  <c r="G17" i="9"/>
  <c r="I19" i="9"/>
  <c r="L13" i="10"/>
  <c r="C19" i="10"/>
  <c r="C23" i="10" s="1"/>
  <c r="B38" i="10"/>
  <c r="F13" i="5"/>
  <c r="E27" i="5"/>
  <c r="I13" i="6"/>
  <c r="M18" i="6"/>
  <c r="B35" i="6"/>
  <c r="C13" i="7"/>
  <c r="C15" i="7" s="1"/>
  <c r="G18" i="7"/>
  <c r="I12" i="8"/>
  <c r="C12" i="9"/>
  <c r="H17" i="9"/>
  <c r="H21" i="9" s="1"/>
  <c r="H22" i="9" s="1"/>
  <c r="J19" i="9"/>
  <c r="M13" i="10"/>
  <c r="B17" i="10"/>
  <c r="D19" i="10"/>
  <c r="B39" i="10"/>
  <c r="D13" i="7"/>
  <c r="J12" i="8"/>
  <c r="I17" i="9"/>
  <c r="I21" i="9" s="1"/>
  <c r="I22" i="9" s="1"/>
  <c r="K19" i="9"/>
  <c r="K23" i="9" s="1"/>
  <c r="C17" i="10"/>
  <c r="C21" i="10" s="1"/>
  <c r="C22" i="10" s="1"/>
  <c r="E19" i="10"/>
  <c r="B40" i="10"/>
  <c r="G18" i="10"/>
  <c r="D25" i="5"/>
  <c r="F27" i="5"/>
  <c r="H30" i="5"/>
  <c r="E23" i="6"/>
  <c r="H13" i="5"/>
  <c r="E25" i="5"/>
  <c r="K13" i="6"/>
  <c r="B37" i="6"/>
  <c r="E13" i="7"/>
  <c r="B31" i="7"/>
  <c r="K12" i="8"/>
  <c r="E12" i="9"/>
  <c r="H14" i="9"/>
  <c r="J17" i="9"/>
  <c r="J21" i="9" s="1"/>
  <c r="J22" i="9" s="1"/>
  <c r="L19" i="9"/>
  <c r="B14" i="10"/>
  <c r="D17" i="10"/>
  <c r="D21" i="10" s="1"/>
  <c r="D22" i="10" s="1"/>
  <c r="F19" i="10"/>
  <c r="B41" i="10"/>
  <c r="J13" i="6"/>
  <c r="D23" i="5"/>
  <c r="F25" i="5"/>
  <c r="H27" i="5"/>
  <c r="L13" i="6"/>
  <c r="F13" i="7"/>
  <c r="B32" i="7"/>
  <c r="L12" i="8"/>
  <c r="I14" i="9"/>
  <c r="K17" i="9"/>
  <c r="K21" i="9" s="1"/>
  <c r="K22" i="9" s="1"/>
  <c r="M19" i="9"/>
  <c r="M23" i="9" s="1"/>
  <c r="D25" i="9"/>
  <c r="C14" i="10"/>
  <c r="C15" i="10" s="1"/>
  <c r="E17" i="10"/>
  <c r="E21" i="10" s="1"/>
  <c r="E22" i="10" s="1"/>
  <c r="G19" i="10"/>
  <c r="G23" i="10" s="1"/>
  <c r="K23" i="10"/>
  <c r="E23" i="5"/>
  <c r="M13" i="6"/>
  <c r="B17" i="6"/>
  <c r="D19" i="6"/>
  <c r="D23" i="6" s="1"/>
  <c r="G13" i="7"/>
  <c r="B33" i="7"/>
  <c r="J14" i="9"/>
  <c r="D14" i="10"/>
  <c r="H19" i="10"/>
  <c r="H23" i="10" s="1"/>
  <c r="L23" i="10"/>
  <c r="D21" i="5"/>
  <c r="F23" i="5"/>
  <c r="H25" i="5"/>
  <c r="C17" i="6"/>
  <c r="C21" i="6" s="1"/>
  <c r="C22" i="6" s="1"/>
  <c r="B34" i="7"/>
  <c r="K14" i="9"/>
  <c r="M17" i="9"/>
  <c r="M21" i="9" s="1"/>
  <c r="M22" i="9" s="1"/>
  <c r="E14" i="10"/>
  <c r="G17" i="10"/>
  <c r="G21" i="10" s="1"/>
  <c r="G22" i="10" s="1"/>
  <c r="I19" i="10"/>
  <c r="I23" i="10" s="1"/>
  <c r="M23" i="10"/>
  <c r="E21" i="5"/>
  <c r="D36" i="5"/>
  <c r="B14" i="6"/>
  <c r="D17" i="6"/>
  <c r="L14" i="9"/>
  <c r="G25" i="9"/>
  <c r="F14" i="10"/>
  <c r="H17" i="10"/>
  <c r="D19" i="5"/>
  <c r="F21" i="5"/>
  <c r="H23" i="5"/>
  <c r="E36" i="5"/>
  <c r="C14" i="6"/>
  <c r="G19" i="6"/>
  <c r="G23" i="6" s="1"/>
  <c r="K23" i="6"/>
  <c r="E23" i="7"/>
  <c r="B36" i="7"/>
  <c r="D20" i="9"/>
  <c r="H25" i="9"/>
  <c r="I17" i="10"/>
  <c r="I21" i="10" s="1"/>
  <c r="I22" i="10" s="1"/>
  <c r="K19" i="10"/>
  <c r="B25" i="10"/>
  <c r="E17" i="6"/>
  <c r="E21" i="6" s="1"/>
  <c r="E22" i="6" s="1"/>
  <c r="E19" i="5"/>
  <c r="D33" i="5"/>
  <c r="D34" i="5" s="1"/>
  <c r="F36" i="5"/>
  <c r="D14" i="6"/>
  <c r="F17" i="6"/>
  <c r="F21" i="6" s="1"/>
  <c r="F22" i="6" s="1"/>
  <c r="H19" i="6"/>
  <c r="H23" i="6" s="1"/>
  <c r="B19" i="7"/>
  <c r="B37" i="7"/>
  <c r="B31" i="8"/>
  <c r="H14" i="10"/>
  <c r="L19" i="10"/>
  <c r="C25" i="10"/>
  <c r="D17" i="5"/>
  <c r="F19" i="5"/>
  <c r="H21" i="5"/>
  <c r="E33" i="5"/>
  <c r="E34" i="5" s="1"/>
  <c r="G17" i="6"/>
  <c r="I19" i="6"/>
  <c r="I23" i="6" s="1"/>
  <c r="M23" i="6"/>
  <c r="C19" i="7"/>
  <c r="C23" i="7" s="1"/>
  <c r="G23" i="7"/>
  <c r="B38" i="7"/>
  <c r="B32" i="8"/>
  <c r="D18" i="9"/>
  <c r="J25" i="9"/>
  <c r="K17" i="10"/>
  <c r="M19" i="10"/>
  <c r="D25" i="10"/>
  <c r="E17" i="5"/>
  <c r="F33" i="5"/>
  <c r="F34" i="5" s="1"/>
  <c r="H36" i="5"/>
  <c r="F14" i="6"/>
  <c r="H17" i="6"/>
  <c r="B17" i="7"/>
  <c r="B39" i="7"/>
  <c r="B33" i="8"/>
  <c r="G20" i="9"/>
  <c r="L17" i="10"/>
  <c r="D14" i="5"/>
  <c r="F17" i="5"/>
  <c r="H19" i="5"/>
  <c r="I17" i="6"/>
  <c r="K19" i="6"/>
  <c r="B25" i="6"/>
  <c r="C17" i="7"/>
  <c r="E19" i="7"/>
  <c r="B34" i="8"/>
  <c r="L25" i="9"/>
  <c r="M17" i="10"/>
  <c r="F25" i="10"/>
  <c r="B12" i="5"/>
  <c r="E14" i="5"/>
  <c r="H33" i="5"/>
  <c r="H34" i="5" s="1"/>
  <c r="J17" i="6"/>
  <c r="B35" i="8"/>
  <c r="G18" i="9"/>
  <c r="M25" i="9"/>
  <c r="G25" i="10"/>
  <c r="C25" i="6"/>
  <c r="G21" i="7" l="1"/>
  <c r="G22" i="7" s="1"/>
  <c r="G15" i="9"/>
  <c r="N19" i="6"/>
  <c r="D15" i="7"/>
  <c r="L15" i="10"/>
  <c r="G15" i="6"/>
  <c r="G15" i="10"/>
  <c r="D15" i="9"/>
  <c r="H15" i="6"/>
  <c r="L15" i="6"/>
  <c r="F15" i="9"/>
  <c r="L21" i="6"/>
  <c r="L22" i="6" s="1"/>
  <c r="J15" i="6"/>
  <c r="I15" i="10"/>
  <c r="E31" i="5"/>
  <c r="E32" i="5" s="1"/>
  <c r="K15" i="6"/>
  <c r="I15" i="6"/>
  <c r="J21" i="6"/>
  <c r="J22" i="6" s="1"/>
  <c r="F21" i="9"/>
  <c r="F22" i="9" s="1"/>
  <c r="K15" i="10"/>
  <c r="H15" i="5"/>
  <c r="F15" i="5"/>
  <c r="E21" i="7"/>
  <c r="E22" i="7" s="1"/>
  <c r="K21" i="10"/>
  <c r="K22" i="10" s="1"/>
  <c r="N14" i="6"/>
  <c r="D8" i="6" s="1"/>
  <c r="M15" i="8"/>
  <c r="E15" i="6"/>
  <c r="F15" i="10"/>
  <c r="F15" i="7"/>
  <c r="L21" i="10"/>
  <c r="L22" i="10" s="1"/>
  <c r="M15" i="9"/>
  <c r="M15" i="10"/>
  <c r="H15" i="9"/>
  <c r="F15" i="6"/>
  <c r="C21" i="7"/>
  <c r="C22" i="7" s="1"/>
  <c r="D31" i="5"/>
  <c r="D32" i="5" s="1"/>
  <c r="H15" i="10"/>
  <c r="N18" i="10"/>
  <c r="I21" i="6"/>
  <c r="I22" i="6" s="1"/>
  <c r="D21" i="6"/>
  <c r="D22" i="6" s="1"/>
  <c r="D15" i="5"/>
  <c r="C15" i="6"/>
  <c r="J15" i="9"/>
  <c r="N23" i="6"/>
  <c r="J8" i="6" s="1"/>
  <c r="M8" i="6"/>
  <c r="H21" i="6"/>
  <c r="H22" i="6" s="1"/>
  <c r="J21" i="10"/>
  <c r="J22" i="10" s="1"/>
  <c r="J13" i="7"/>
  <c r="J18" i="7"/>
  <c r="J20" i="7"/>
  <c r="J25" i="7"/>
  <c r="J14" i="7"/>
  <c r="J17" i="7"/>
  <c r="J19" i="7"/>
  <c r="J23" i="7" s="1"/>
  <c r="E13" i="8"/>
  <c r="E18" i="8"/>
  <c r="E20" i="8"/>
  <c r="E25" i="8"/>
  <c r="E14" i="8"/>
  <c r="E17" i="8"/>
  <c r="E19" i="8"/>
  <c r="E23" i="8" s="1"/>
  <c r="C31" i="5"/>
  <c r="C32" i="5" s="1"/>
  <c r="J15" i="10"/>
  <c r="D15" i="10"/>
  <c r="C15" i="5"/>
  <c r="N13" i="10"/>
  <c r="A8" i="10" s="1"/>
  <c r="B15" i="10"/>
  <c r="N25" i="10"/>
  <c r="N18" i="6"/>
  <c r="D15" i="6"/>
  <c r="C34" i="5"/>
  <c r="H31" i="5"/>
  <c r="H32" i="5" s="1"/>
  <c r="D13" i="8"/>
  <c r="D18" i="8"/>
  <c r="D20" i="8"/>
  <c r="D25" i="8"/>
  <c r="D14" i="8"/>
  <c r="D17" i="8"/>
  <c r="D19" i="8"/>
  <c r="D23" i="8" s="1"/>
  <c r="D21" i="9"/>
  <c r="D22" i="9" s="1"/>
  <c r="M15" i="7"/>
  <c r="K13" i="7"/>
  <c r="K18" i="7"/>
  <c r="K20" i="7"/>
  <c r="K25" i="7"/>
  <c r="K14" i="7"/>
  <c r="K17" i="7"/>
  <c r="K19" i="7"/>
  <c r="K23" i="7" s="1"/>
  <c r="E15" i="10"/>
  <c r="I15" i="9"/>
  <c r="N13" i="6"/>
  <c r="A8" i="6" s="1"/>
  <c r="B15" i="6"/>
  <c r="N19" i="10"/>
  <c r="L18" i="8"/>
  <c r="L20" i="8"/>
  <c r="L25" i="8"/>
  <c r="L14" i="8"/>
  <c r="L17" i="8"/>
  <c r="L19" i="8"/>
  <c r="L23" i="8" s="1"/>
  <c r="L13" i="8"/>
  <c r="G13" i="8"/>
  <c r="G18" i="8"/>
  <c r="G20" i="8"/>
  <c r="G25" i="8"/>
  <c r="G14" i="8"/>
  <c r="G17" i="8"/>
  <c r="G19" i="8"/>
  <c r="G23" i="8" s="1"/>
  <c r="G17" i="5"/>
  <c r="G33" i="5"/>
  <c r="G34" i="5" s="1"/>
  <c r="G19" i="5"/>
  <c r="G36" i="5"/>
  <c r="G21" i="5"/>
  <c r="G23" i="5"/>
  <c r="G25" i="5"/>
  <c r="G27" i="5"/>
  <c r="G13" i="5"/>
  <c r="G30" i="5"/>
  <c r="G18" i="5"/>
  <c r="G20" i="5"/>
  <c r="G37" i="5"/>
  <c r="G22" i="5"/>
  <c r="G24" i="5"/>
  <c r="G26" i="5"/>
  <c r="G29" i="5"/>
  <c r="G14" i="5"/>
  <c r="M23" i="5"/>
  <c r="M25" i="5"/>
  <c r="M17" i="5"/>
  <c r="M27" i="5"/>
  <c r="M13" i="5"/>
  <c r="M30" i="5"/>
  <c r="M18" i="5"/>
  <c r="M20" i="5"/>
  <c r="M37" i="5"/>
  <c r="M21" i="5"/>
  <c r="M22" i="5"/>
  <c r="M24" i="5"/>
  <c r="M14" i="5"/>
  <c r="M26" i="5"/>
  <c r="M29" i="5"/>
  <c r="M33" i="5"/>
  <c r="M34" i="5" s="1"/>
  <c r="M19" i="5"/>
  <c r="M36" i="5"/>
  <c r="N17" i="10"/>
  <c r="G15" i="7"/>
  <c r="F21" i="7"/>
  <c r="F22" i="7" s="1"/>
  <c r="M21" i="10"/>
  <c r="M22" i="10" s="1"/>
  <c r="L21" i="5"/>
  <c r="L23" i="5"/>
  <c r="L25" i="5"/>
  <c r="L27" i="5"/>
  <c r="L36" i="5"/>
  <c r="L13" i="5"/>
  <c r="L30" i="5"/>
  <c r="L18" i="5"/>
  <c r="L20" i="5"/>
  <c r="L37" i="5"/>
  <c r="L22" i="5"/>
  <c r="L24" i="5"/>
  <c r="L26" i="5"/>
  <c r="L29" i="5"/>
  <c r="L14" i="5"/>
  <c r="L17" i="5"/>
  <c r="L33" i="5"/>
  <c r="L19" i="5"/>
  <c r="N14" i="10"/>
  <c r="D8" i="10" s="1"/>
  <c r="N20" i="6"/>
  <c r="G21" i="6"/>
  <c r="G22" i="6" s="1"/>
  <c r="F31" i="5"/>
  <c r="F32" i="5" s="1"/>
  <c r="L15" i="9"/>
  <c r="C13" i="8"/>
  <c r="C18" i="8"/>
  <c r="C20" i="8"/>
  <c r="C25" i="8"/>
  <c r="C14" i="8"/>
  <c r="C17" i="8"/>
  <c r="C19" i="8"/>
  <c r="C23" i="8" s="1"/>
  <c r="N25" i="6"/>
  <c r="E18" i="9"/>
  <c r="E20" i="9"/>
  <c r="E25" i="9"/>
  <c r="E14" i="9"/>
  <c r="E17" i="9"/>
  <c r="E19" i="9"/>
  <c r="E23" i="9" s="1"/>
  <c r="E13" i="9"/>
  <c r="L13" i="7"/>
  <c r="L18" i="7"/>
  <c r="L20" i="7"/>
  <c r="L25" i="7"/>
  <c r="L19" i="7"/>
  <c r="L14" i="7"/>
  <c r="L17" i="7"/>
  <c r="L23" i="7"/>
  <c r="B23" i="8"/>
  <c r="B13" i="8"/>
  <c r="B18" i="8"/>
  <c r="B20" i="8"/>
  <c r="B25" i="8"/>
  <c r="B14" i="8"/>
  <c r="B17" i="8"/>
  <c r="B19" i="8"/>
  <c r="N17" i="6"/>
  <c r="K18" i="8"/>
  <c r="K20" i="8"/>
  <c r="K25" i="8"/>
  <c r="K14" i="8"/>
  <c r="K17" i="8"/>
  <c r="K19" i="8"/>
  <c r="K23" i="8"/>
  <c r="K13" i="8"/>
  <c r="C13" i="9"/>
  <c r="C18" i="9"/>
  <c r="C20" i="9"/>
  <c r="C25" i="9"/>
  <c r="C14" i="9"/>
  <c r="C17" i="9"/>
  <c r="C19" i="9"/>
  <c r="C23" i="9"/>
  <c r="E15" i="5"/>
  <c r="B26" i="5"/>
  <c r="B29" i="5"/>
  <c r="N29" i="5" s="1"/>
  <c r="E8" i="5" s="1"/>
  <c r="B14" i="5"/>
  <c r="B17" i="5"/>
  <c r="B20" i="5"/>
  <c r="B33" i="5"/>
  <c r="B19" i="5"/>
  <c r="B36" i="5"/>
  <c r="B21" i="5"/>
  <c r="B23" i="5"/>
  <c r="B24" i="5"/>
  <c r="B25" i="5"/>
  <c r="B27" i="5"/>
  <c r="B13" i="5"/>
  <c r="B30" i="5"/>
  <c r="B18" i="5"/>
  <c r="B37" i="5"/>
  <c r="B22" i="5"/>
  <c r="B13" i="9"/>
  <c r="B18" i="9"/>
  <c r="B20" i="9"/>
  <c r="B25" i="9"/>
  <c r="B14" i="9"/>
  <c r="B19" i="9"/>
  <c r="N19" i="9" s="1"/>
  <c r="B17" i="9"/>
  <c r="J13" i="8"/>
  <c r="J18" i="8"/>
  <c r="J20" i="8"/>
  <c r="J25" i="8"/>
  <c r="J14" i="8"/>
  <c r="J17" i="8"/>
  <c r="J19" i="8"/>
  <c r="J23" i="8" s="1"/>
  <c r="H13" i="8"/>
  <c r="H18" i="8"/>
  <c r="H20" i="8"/>
  <c r="H25" i="8"/>
  <c r="H14" i="8"/>
  <c r="H19" i="8"/>
  <c r="H17" i="8"/>
  <c r="H23" i="8"/>
  <c r="M21" i="7"/>
  <c r="M22" i="7" s="1"/>
  <c r="B15" i="7"/>
  <c r="B21" i="10"/>
  <c r="F13" i="8"/>
  <c r="F18" i="8"/>
  <c r="F20" i="8"/>
  <c r="F25" i="8"/>
  <c r="F17" i="8"/>
  <c r="F14" i="8"/>
  <c r="F19" i="8"/>
  <c r="F23" i="8"/>
  <c r="M15" i="6"/>
  <c r="I13" i="8"/>
  <c r="I18" i="8"/>
  <c r="I20" i="8"/>
  <c r="I25" i="8"/>
  <c r="I14" i="8"/>
  <c r="I17" i="8"/>
  <c r="I19" i="8"/>
  <c r="I23" i="8"/>
  <c r="M21" i="6"/>
  <c r="M22" i="6" s="1"/>
  <c r="B21" i="7"/>
  <c r="H21" i="10"/>
  <c r="H22" i="10" s="1"/>
  <c r="B21" i="6"/>
  <c r="I13" i="7"/>
  <c r="I18" i="7"/>
  <c r="I20" i="7"/>
  <c r="I25" i="7"/>
  <c r="I14" i="7"/>
  <c r="I17" i="7"/>
  <c r="I19" i="7"/>
  <c r="I23" i="7" s="1"/>
  <c r="K36" i="5"/>
  <c r="K21" i="5"/>
  <c r="K23" i="5"/>
  <c r="K19" i="5"/>
  <c r="K25" i="5"/>
  <c r="K27" i="5"/>
  <c r="K13" i="5"/>
  <c r="K30" i="5"/>
  <c r="K18" i="5"/>
  <c r="K20" i="5"/>
  <c r="K37" i="5"/>
  <c r="K22" i="5"/>
  <c r="K24" i="5"/>
  <c r="K14" i="5"/>
  <c r="K26" i="5"/>
  <c r="K29" i="5"/>
  <c r="K17" i="5"/>
  <c r="K33" i="5"/>
  <c r="K34" i="5" s="1"/>
  <c r="K15" i="9"/>
  <c r="J19" i="5"/>
  <c r="J36" i="5"/>
  <c r="J21" i="5"/>
  <c r="J33" i="5"/>
  <c r="J23" i="5"/>
  <c r="J25" i="5"/>
  <c r="J27" i="5"/>
  <c r="J13" i="5"/>
  <c r="J30" i="5"/>
  <c r="J18" i="5"/>
  <c r="J20" i="5"/>
  <c r="J37" i="5"/>
  <c r="J22" i="5"/>
  <c r="J26" i="5"/>
  <c r="J24" i="5"/>
  <c r="J29" i="5"/>
  <c r="J14" i="5"/>
  <c r="J17" i="5"/>
  <c r="I33" i="5"/>
  <c r="I34" i="5" s="1"/>
  <c r="I19" i="5"/>
  <c r="I36" i="5"/>
  <c r="I21" i="5"/>
  <c r="I23" i="5"/>
  <c r="I25" i="5"/>
  <c r="I17" i="5"/>
  <c r="I27" i="5"/>
  <c r="I13" i="5"/>
  <c r="I30" i="5"/>
  <c r="I18" i="5"/>
  <c r="I20" i="5"/>
  <c r="I37" i="5"/>
  <c r="I22" i="5"/>
  <c r="I24" i="5"/>
  <c r="I26" i="5"/>
  <c r="I29" i="5"/>
  <c r="I14" i="5"/>
  <c r="B23" i="7"/>
  <c r="G21" i="9"/>
  <c r="G22" i="9" s="1"/>
  <c r="E15" i="7"/>
  <c r="H13" i="7"/>
  <c r="H18" i="7"/>
  <c r="H20" i="7"/>
  <c r="H25" i="7"/>
  <c r="H14" i="7"/>
  <c r="H17" i="7"/>
  <c r="H19" i="7"/>
  <c r="M21" i="8"/>
  <c r="M22" i="8" s="1"/>
  <c r="N19" i="7" l="1"/>
  <c r="L15" i="8"/>
  <c r="K15" i="8"/>
  <c r="E15" i="9"/>
  <c r="I21" i="8"/>
  <c r="I22" i="8" s="1"/>
  <c r="D15" i="8"/>
  <c r="G31" i="5"/>
  <c r="G32" i="5" s="1"/>
  <c r="H15" i="8"/>
  <c r="N18" i="7"/>
  <c r="K15" i="5"/>
  <c r="N17" i="7"/>
  <c r="N14" i="9"/>
  <c r="D8" i="9" s="1"/>
  <c r="N14" i="7"/>
  <c r="D8" i="7" s="1"/>
  <c r="L15" i="7"/>
  <c r="N25" i="7"/>
  <c r="N18" i="9"/>
  <c r="C15" i="8"/>
  <c r="N17" i="5"/>
  <c r="N18" i="8"/>
  <c r="N14" i="5"/>
  <c r="C8" i="5" s="1"/>
  <c r="M8" i="7"/>
  <c r="N23" i="7"/>
  <c r="J8" i="7" s="1"/>
  <c r="N19" i="5"/>
  <c r="B34" i="5"/>
  <c r="N33" i="5"/>
  <c r="N34" i="5" s="1"/>
  <c r="K8" i="5" s="1"/>
  <c r="N25" i="8"/>
  <c r="G15" i="5"/>
  <c r="N14" i="8"/>
  <c r="D8" i="8" s="1"/>
  <c r="N20" i="5"/>
  <c r="B21" i="8"/>
  <c r="N20" i="8"/>
  <c r="J21" i="8"/>
  <c r="J22" i="8" s="1"/>
  <c r="J15" i="8"/>
  <c r="E21" i="8"/>
  <c r="E22" i="8" s="1"/>
  <c r="B23" i="9"/>
  <c r="L34" i="5"/>
  <c r="K15" i="7"/>
  <c r="H21" i="7"/>
  <c r="H22" i="7" s="1"/>
  <c r="N17" i="9"/>
  <c r="E15" i="8"/>
  <c r="L21" i="7"/>
  <c r="L22" i="7" s="1"/>
  <c r="M15" i="5"/>
  <c r="G21" i="8"/>
  <c r="G22" i="8" s="1"/>
  <c r="H23" i="7"/>
  <c r="J21" i="7"/>
  <c r="J22" i="7" s="1"/>
  <c r="H15" i="7"/>
  <c r="G15" i="8"/>
  <c r="D21" i="8"/>
  <c r="D22" i="8" s="1"/>
  <c r="F15" i="8"/>
  <c r="J15" i="7"/>
  <c r="K31" i="5"/>
  <c r="K32" i="5" s="1"/>
  <c r="F21" i="8"/>
  <c r="F22" i="8" s="1"/>
  <c r="N37" i="5"/>
  <c r="M8" i="5" s="1"/>
  <c r="B15" i="8"/>
  <c r="N13" i="8"/>
  <c r="A8" i="8" s="1"/>
  <c r="J34" i="5"/>
  <c r="M8" i="9"/>
  <c r="N23" i="9"/>
  <c r="J8" i="9" s="1"/>
  <c r="N25" i="9"/>
  <c r="J15" i="5"/>
  <c r="N22" i="5"/>
  <c r="L15" i="5"/>
  <c r="N27" i="5"/>
  <c r="I15" i="8"/>
  <c r="K21" i="7"/>
  <c r="K22" i="7" s="1"/>
  <c r="B21" i="9"/>
  <c r="N20" i="9"/>
  <c r="M31" i="5"/>
  <c r="M32" i="5" s="1"/>
  <c r="B22" i="6"/>
  <c r="N21" i="6"/>
  <c r="N25" i="5"/>
  <c r="K21" i="8"/>
  <c r="K22" i="8" s="1"/>
  <c r="C21" i="9"/>
  <c r="C22" i="9" s="1"/>
  <c r="J31" i="5"/>
  <c r="J32" i="5" s="1"/>
  <c r="C15" i="9"/>
  <c r="N18" i="5"/>
  <c r="I31" i="5"/>
  <c r="I32" i="5" s="1"/>
  <c r="N24" i="5"/>
  <c r="L21" i="8"/>
  <c r="L22" i="8" s="1"/>
  <c r="B22" i="10"/>
  <c r="N21" i="10"/>
  <c r="I21" i="7"/>
  <c r="I22" i="7" s="1"/>
  <c r="E21" i="9"/>
  <c r="E22" i="9" s="1"/>
  <c r="I15" i="7"/>
  <c r="N20" i="7"/>
  <c r="N23" i="5"/>
  <c r="N26" i="5"/>
  <c r="B15" i="9"/>
  <c r="N13" i="9"/>
  <c r="A8" i="9" s="1"/>
  <c r="N13" i="7"/>
  <c r="A8" i="7" s="1"/>
  <c r="L31" i="5"/>
  <c r="L32" i="5" s="1"/>
  <c r="N13" i="5"/>
  <c r="A8" i="5" s="1"/>
  <c r="B15" i="5"/>
  <c r="I15" i="5"/>
  <c r="B22" i="7"/>
  <c r="H21" i="8"/>
  <c r="H22" i="8" s="1"/>
  <c r="N21" i="5"/>
  <c r="N19" i="8"/>
  <c r="N23" i="10"/>
  <c r="J8" i="10" s="1"/>
  <c r="M8" i="10"/>
  <c r="N15" i="10"/>
  <c r="B31" i="5"/>
  <c r="N30" i="5"/>
  <c r="N36" i="5"/>
  <c r="N17" i="8"/>
  <c r="C21" i="8"/>
  <c r="C22" i="8" s="1"/>
  <c r="N15" i="6"/>
  <c r="N15" i="7" l="1"/>
  <c r="N21" i="7"/>
  <c r="B22" i="8"/>
  <c r="N21" i="8"/>
  <c r="N15" i="5"/>
  <c r="B19" i="12" s="1"/>
  <c r="C6" i="12" s="1"/>
  <c r="B22" i="9"/>
  <c r="N21" i="9"/>
  <c r="N15" i="9"/>
  <c r="N15" i="8"/>
  <c r="M8" i="8"/>
  <c r="N23" i="8"/>
  <c r="J8" i="8" s="1"/>
  <c r="G8" i="10"/>
  <c r="N22" i="10"/>
  <c r="N31" i="5"/>
  <c r="B32" i="5"/>
  <c r="G8" i="6"/>
  <c r="N22" i="6"/>
  <c r="G8" i="5" l="1"/>
  <c r="N32" i="5"/>
  <c r="I8" i="5" s="1"/>
  <c r="G8" i="9"/>
  <c r="N22" i="9"/>
  <c r="N22" i="8"/>
  <c r="G8" i="8"/>
  <c r="G8" i="7"/>
  <c r="N22"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tc={27FA0D94-6C68-AB7E-9062-8973655A9A64}</author>
    <author>tc={19464FAD-3B03-12A8-62BE-CCA699EFAB42}</author>
  </authors>
  <commentList>
    <comment ref="C5" authorId="0" shapeId="0" xr:uid="{00000000-0006-0000-0200-000001000000}">
      <text>
        <t>[Threaded comment]
Your version of Excel allows you to read this threaded comment; however, any edits to it will get removed if the file is opened in a newer version of Excel. Learn more: https://go.microsoft.com/fwlink/?linkid=870924
Comment:
    Calculated from Date. This normalized month field powers the monthly summaries.</t>
      </text>
    </comment>
    <comment ref="G5" authorId="1" shapeId="0" xr:uid="{00000000-0006-0000-0200-000002000000}">
      <text>
        <t>[Threaded comment]
Your version of Excel allows you to read this threaded comment; however, any edits to it will get removed if the file is opened in a newer version of Excel. Learn more: https://go.microsoft.com/fwlink/?linkid=870924
Comment:
    Pulled from the category mapping on SETUP. Direct operating costs are included in Direct cost per stay.</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tc={6F6074CE-4B8C-8DC2-B446-44A70D4C96B0}</author>
    <author>tc={B42ADD46-32D9-C913-7D33-4C4DD932BC35}</author>
  </authors>
  <commentList>
    <comment ref="A32" authorId="0" shapeId="0" xr:uid="{00000000-0006-0000-0400-000002000000}">
      <text>
        <t>[Threaded comment]
Your version of Excel allows you to read this threaded comment; however, any edits to it will get removed if the file is opened in a newer version of Excel. Learn more: https://go.microsoft.com/fwlink/?linkid=870924
Comment:
    Cleaning fees collected minus Cleaning &amp; laundry expense, divided by cleaning fees collected.</t>
      </text>
    </comment>
    <comment ref="A34" authorId="1" shapeId="0" xr:uid="{00000000-0006-0000-0400-000001000000}">
      <text>
        <t>[Threaded comment]
Your version of Excel allows you to read this threaded comment; however, any edits to it will get removed if the file is opened in a newer version of Excel. Learn more: https://go.microsoft.com/fwlink/?linkid=870924
Comment:
    Direct operating costs divided by reservations. The Direct versus Overhead mapping is maintained on SETUP.</t>
      </text>
    </comment>
  </commentList>
</comments>
</file>

<file path=xl/sharedStrings.xml><?xml version="1.0" encoding="utf-8"?>
<sst xmlns="http://schemas.openxmlformats.org/spreadsheetml/2006/main" count="1251" uniqueCount="237">
  <si>
    <t>Short-Term Rental Expense Tracker</t>
  </si>
  <si>
    <t>A thorough, property-level workbook for logging expenses, organizing receipts, reconciling transactions, and reviewing monthly operating costs.</t>
  </si>
  <si>
    <t>Use the workbook in five steps</t>
  </si>
  <si>
    <t>1</t>
  </si>
  <si>
    <t>Set up the workbook</t>
  </si>
  <si>
    <t>On SETUP, replace Property 1–5 with your real property names, confirm the reporting year, and review the category mappings.</t>
  </si>
  <si>
    <t>2</t>
  </si>
  <si>
    <t>Log every expense</t>
  </si>
  <si>
    <t>On EXPENSE LOG, use one row per transaction. Enter positive amounts for spending and negative amounts for refunds or credits.</t>
  </si>
  <si>
    <t>3</t>
  </si>
  <si>
    <t>Capture proof</t>
  </si>
  <si>
    <t>Save the receipt when the purchase happens, then add a filename, URL, or folder reference and mark Receipt saved? as Yes.</t>
  </si>
  <si>
    <t>4</t>
  </si>
  <si>
    <t>Add monthly activity</t>
  </si>
  <si>
    <t>On MONTHLY INPUTS, enter reservations and cleaning fees collected by month and property. These fields power cleaning margin and cost-per-stay metrics.</t>
  </si>
  <si>
    <t>5</t>
  </si>
  <si>
    <t>Review and close</t>
  </si>
  <si>
    <t>Use MONTHLY SUMMARY, the five property tabs, and CHECKS. Resolve missing fields and reconcile every row to a bank or card statement.</t>
  </si>
  <si>
    <t>Three rules that keep the data honest</t>
  </si>
  <si>
    <t>Editable cell guide</t>
  </si>
  <si>
    <t>Rule</t>
  </si>
  <si>
    <t>Why it matters</t>
  </si>
  <si>
    <t>Color</t>
  </si>
  <si>
    <t>Meaning</t>
  </si>
  <si>
    <t>Log promptly</t>
  </si>
  <si>
    <t>Enter expenses the day they happen or during one fixed weekly bookkeeping block.</t>
  </si>
  <si>
    <t>Pale yellow</t>
  </si>
  <si>
    <t>Enter or change a value</t>
  </si>
  <si>
    <t>Keep categories stable</t>
  </si>
  <si>
    <t>Use the existing list. Add a new category only when it represents a recurring, distinct pattern.</t>
  </si>
  <si>
    <t>Light gray</t>
  </si>
  <si>
    <t>Formula, do not overwrite</t>
  </si>
  <si>
    <t>Always tag a property</t>
  </si>
  <si>
    <t>Use Business-wide / Shared only when the cost genuinely cannot be assigned to one property.</t>
  </si>
  <si>
    <t>Red highlight</t>
  </si>
  <si>
    <t>Missing or unresolved item</t>
  </si>
  <si>
    <t>Keep proof</t>
  </si>
  <si>
    <t>Use a consistent receipt naming pattern such as YYYY-MM-DD-property-vendor.</t>
  </si>
  <si>
    <t>Reconcile monthly</t>
  </si>
  <si>
    <t>Match the expense log to bank and card statements, then mark each row Yes.</t>
  </si>
  <si>
    <t>Recommended month-end review</t>
  </si>
  <si>
    <t>Confirm every bank and card transaction appears in EXPENSE LOG.</t>
  </si>
  <si>
    <t>Resolve missing dates, properties, categories, receipt references, and payment methods.</t>
  </si>
  <si>
    <t>Review Larger purchases separately and discuss tax treatment with a qualified professional.</t>
  </si>
  <si>
    <t>Enter reservations and cleaning fees collected in MONTHLY INPUTS.</t>
  </si>
  <si>
    <t>Read cleaning margin, direct cost per stay, and guest-supply spending by property.</t>
  </si>
  <si>
    <t>6</t>
  </si>
  <si>
    <t>Mark reconciled rows Yes and confirm CHECKS shows PASS.</t>
  </si>
  <si>
    <t>Important: This workbook is an organizational tool, not tax, legal, or accounting advice. Keep source documents and ask a qualified professional how expenses and larger purchases should be treated in your jurisdiction.</t>
  </si>
  <si>
    <t>Setup</t>
  </si>
  <si>
    <t>Edit the pale-yellow cells. The category mappings feed formulas throughout the workbook, so change them deliberately and keep them stable.</t>
  </si>
  <si>
    <t>Workbook settings</t>
  </si>
  <si>
    <t>Expense categories and calculation mapping</t>
  </si>
  <si>
    <t>Payment methods</t>
  </si>
  <si>
    <t>Reporting year</t>
  </si>
  <si>
    <t>Category</t>
  </si>
  <si>
    <t>Spend type</t>
  </si>
  <si>
    <t>Cost behavior</t>
  </si>
  <si>
    <t>What goes in it</t>
  </si>
  <si>
    <t>Payment method</t>
  </si>
  <si>
    <t>Notes</t>
  </si>
  <si>
    <t>Currency</t>
  </si>
  <si>
    <t>USD ($)</t>
  </si>
  <si>
    <t>Platform fees</t>
  </si>
  <si>
    <t>Operating</t>
  </si>
  <si>
    <t>Direct</t>
  </si>
  <si>
    <t>Host platform fees, payout deductions, and payment processing</t>
  </si>
  <si>
    <t>Business credit card</t>
  </si>
  <si>
    <t>Preferred</t>
  </si>
  <si>
    <t>Owner / preparer</t>
  </si>
  <si>
    <t>Cleaning &amp; laundry</t>
  </si>
  <si>
    <t>Cleaner payments, laundry service, and linen replacement</t>
  </si>
  <si>
    <t>Business debit card</t>
  </si>
  <si>
    <t>Guest supplies</t>
  </si>
  <si>
    <t>Consumables, toiletries, coffee, and welcome items</t>
  </si>
  <si>
    <t>Bank transfer</t>
  </si>
  <si>
    <t>Utilities &amp; internet</t>
  </si>
  <si>
    <t>Power, water, gas, Wi-Fi, and streaming</t>
  </si>
  <si>
    <t>Platform payout deduction</t>
  </si>
  <si>
    <t>Record gross fee</t>
  </si>
  <si>
    <t>Properties</t>
  </si>
  <si>
    <t>Repairs &amp; maintenance</t>
  </si>
  <si>
    <t>Routine fixes, handyman work, HVAC service, and pest control</t>
  </si>
  <si>
    <t>Cash</t>
  </si>
  <si>
    <t>Photograph receipt immediately</t>
  </si>
  <si>
    <t>Insurance, dues &amp; local costs</t>
  </si>
  <si>
    <t>Overhead</t>
  </si>
  <si>
    <t>Insurance, HOA or condo dues, permits, and local costs</t>
  </si>
  <si>
    <t>Personal card / reimbursement</t>
  </si>
  <si>
    <t>Document reimbursement</t>
  </si>
  <si>
    <t>Property name</t>
  </si>
  <si>
    <t>Use</t>
  </si>
  <si>
    <t>Software &amp; services</t>
  </si>
  <si>
    <t>PMS, pricing, bookkeeping, and subscription tools</t>
  </si>
  <si>
    <t>Check</t>
  </si>
  <si>
    <t>Add check number to Notes</t>
  </si>
  <si>
    <t>Business-wide / Shared</t>
  </si>
  <si>
    <t>Portfolio costs only</t>
  </si>
  <si>
    <t>Professional fees</t>
  </si>
  <si>
    <t>Accounting, legal, consulting, and contractor administration</t>
  </si>
  <si>
    <t>Other</t>
  </si>
  <si>
    <t>Describe in Notes</t>
  </si>
  <si>
    <t>Linked to PROP 1</t>
  </si>
  <si>
    <t>Marketing</t>
  </si>
  <si>
    <t>Photography, advertising, directories, and direct-booking promotion</t>
  </si>
  <si>
    <t>Linked to PROP 2</t>
  </si>
  <si>
    <t>Taxes &amp; permits</t>
  </si>
  <si>
    <t>Business taxes, registrations, permits, and licenses</t>
  </si>
  <si>
    <t>Linked to PROP 3</t>
  </si>
  <si>
    <t>Larger purchases</t>
  </si>
  <si>
    <t>Capital</t>
  </si>
  <si>
    <t>Furniture, appliances, major improvements, and long-lived assets</t>
  </si>
  <si>
    <t>Property 4</t>
  </si>
  <si>
    <t>Linked to PROP 4</t>
  </si>
  <si>
    <t>Other operating</t>
  </si>
  <si>
    <t>A recurring operating cost that fits no existing category</t>
  </si>
  <si>
    <t>Property 5</t>
  </si>
  <si>
    <t>Linked to PROP 5</t>
  </si>
  <si>
    <t>Cost behavior drives the Direct cost per stay calculation. Direct costs should move with a specific property or stay. Overhead supports the broader business. Larger purchases are kept separate from routine operating expenses. If your accounting policy differs, edit the mapping here and keep the change consistent.</t>
  </si>
  <si>
    <t>Expense Log</t>
  </si>
  <si>
    <t>Enter one expense per row. Yellow columns are inputs. Gray columns calculate automatically from Date and Category. Use negative amounts for refunds or credits.</t>
  </si>
  <si>
    <t>Expense ID</t>
  </si>
  <si>
    <t>Date</t>
  </si>
  <si>
    <t>Month (auto)</t>
  </si>
  <si>
    <t>Property</t>
  </si>
  <si>
    <t>Spend type (auto)</t>
  </si>
  <si>
    <t>Cost behavior (auto)</t>
  </si>
  <si>
    <t>Vendor</t>
  </si>
  <si>
    <t>Description</t>
  </si>
  <si>
    <t>Amount</t>
  </si>
  <si>
    <t>Receipt reference / link</t>
  </si>
  <si>
    <t>Receipt saved?</t>
  </si>
  <si>
    <t>Reconciled?</t>
  </si>
  <si>
    <t>Monthly Operating Inputs</t>
  </si>
  <si>
    <t>Optional but recommended. Enter one row per property and month. These inputs power reservation, cleaning-margin, and cost-per-stay metrics.</t>
  </si>
  <si>
    <t>Month</t>
  </si>
  <si>
    <t>Reservations / stays</t>
  </si>
  <si>
    <t>Cleaning fees collected</t>
  </si>
  <si>
    <t>Monthly Portfolio Summary</t>
  </si>
  <si>
    <t>Formula-driven review for the reporting year on SETUP. Shared expenses are included in the portfolio totals.</t>
  </si>
  <si>
    <t>Operating expenses</t>
  </si>
  <si>
    <t>Reservations</t>
  </si>
  <si>
    <t>Cleaning margin</t>
  </si>
  <si>
    <t>Cleaning margin %</t>
  </si>
  <si>
    <t>Direct cost / stay</t>
  </si>
  <si>
    <t>Unreconciled</t>
  </si>
  <si>
    <t>Metric</t>
  </si>
  <si>
    <t>Annual</t>
  </si>
  <si>
    <t>Total operating expenses</t>
  </si>
  <si>
    <t>Total cash outflow</t>
  </si>
  <si>
    <t>Direct operating costs</t>
  </si>
  <si>
    <t>Direct cost per stay</t>
  </si>
  <si>
    <t>Missing receipts</t>
  </si>
  <si>
    <t>Unreconciled expenses</t>
  </si>
  <si>
    <t>Property 1 Summary</t>
  </si>
  <si>
    <t>This tab is linked to the matching property name on SETUP. Rename the property there, not here.</t>
  </si>
  <si>
    <t>Annual category breakdown</t>
  </si>
  <si>
    <t>Annual spend</t>
  </si>
  <si>
    <t>Property 2 Summary</t>
  </si>
  <si>
    <t>Property 3 Summary</t>
  </si>
  <si>
    <t>Property 4 Summary</t>
  </si>
  <si>
    <t>Property 5 Summary</t>
  </si>
  <si>
    <t>Category Guide</t>
  </si>
  <si>
    <t>Use these definitions consistently. The tax treatment of any expense depends on your facts and jurisdiction.</t>
  </si>
  <si>
    <t>What belongs here</t>
  </si>
  <si>
    <t>Tracking tip</t>
  </si>
  <si>
    <t>Record from payout detail, not only the net deposit.</t>
  </si>
  <si>
    <t>Compare against cleaning fees collected to see the true margin.</t>
  </si>
  <si>
    <t>Split multi-property supply runs while the purchase is fresh.</t>
  </si>
  <si>
    <t>Autopay is not tracking. Log and review every month.</t>
  </si>
  <si>
    <t>Describe what was fixed so recurring property problems become visible.</t>
  </si>
  <si>
    <t>Keep annual bills visible and review them separately from variable costs.</t>
  </si>
  <si>
    <t>Choose a consistent allocation policy for portfolio-wide subscriptions.</t>
  </si>
  <si>
    <t>Keep invoices and engagement letters with the receipt archive.</t>
  </si>
  <si>
    <t>Tag campaigns or channels in Notes when useful.</t>
  </si>
  <si>
    <t>Use jurisdiction-specific advice for deductibility and timing.</t>
  </si>
  <si>
    <t>Keep separate from routine expenses and retain complete proof.</t>
  </si>
  <si>
    <t>Use only when no stable category fits. Review this bucket monthly.</t>
  </si>
  <si>
    <t>Refunds and credits: enter negative amounts using the original category and property. Mixed receipts: split the receipt into multiple rows when it covers more than one property or category, and reuse the same receipt reference on each row.</t>
  </si>
  <si>
    <t>Data Quality Checks</t>
  </si>
  <si>
    <t>PASS means required fields are complete, mapped, supported by receipts, and reconciled. REVIEW means at least one item needs attention.</t>
  </si>
  <si>
    <t>MODEL STATUS</t>
  </si>
  <si>
    <t>Count / delta</t>
  </si>
  <si>
    <t>Where to fix</t>
  </si>
  <si>
    <t>Expense has amount but no date</t>
  </si>
  <si>
    <t>EXPENSE LOG: Date</t>
  </si>
  <si>
    <t>Required</t>
  </si>
  <si>
    <t>Expense has amount but no property</t>
  </si>
  <si>
    <t>EXPENSE LOG: Property</t>
  </si>
  <si>
    <t>Expense has amount but no category</t>
  </si>
  <si>
    <t>EXPENSE LOG: Category</t>
  </si>
  <si>
    <t>Expense has amount but no vendor</t>
  </si>
  <si>
    <t>EXPENSE LOG: Vendor</t>
  </si>
  <si>
    <t>Recommended</t>
  </si>
  <si>
    <t>Expense has amount but no payment method</t>
  </si>
  <si>
    <t>EXPENSE LOG: Payment method</t>
  </si>
  <si>
    <t>Receipt is not marked saved</t>
  </si>
  <si>
    <t>EXPENSE LOG: Receipt saved?</t>
  </si>
  <si>
    <t>Required for clean records</t>
  </si>
  <si>
    <t>Expense is not reconciled</t>
  </si>
  <si>
    <t>EXPENSE LOG: Reconciled?</t>
  </si>
  <si>
    <t>Required at month-end</t>
  </si>
  <si>
    <t>Category mapping needs review</t>
  </si>
  <si>
    <t>SETUP / EXPENSE LOG</t>
  </si>
  <si>
    <t>Summary does not tie to expense log</t>
  </si>
  <si>
    <t>MONTHLY SUMMARY</t>
  </si>
  <si>
    <t>Should always be zero</t>
  </si>
  <si>
    <t>A clean CHECKS tab does not replace professional review. It confirms internal completeness and arithmetic consistency within this workbook.</t>
  </si>
  <si>
    <t>Bed Bath &amp; Beyond</t>
  </si>
  <si>
    <t>Shampoo Refill</t>
  </si>
  <si>
    <t>www.google.drive/xyz1</t>
  </si>
  <si>
    <t>No</t>
  </si>
  <si>
    <t>Local ISP LLC</t>
  </si>
  <si>
    <t>Monthly bill for internet</t>
  </si>
  <si>
    <t>www.google.drive/xyz2</t>
  </si>
  <si>
    <t>Yes</t>
  </si>
  <si>
    <t>Have to find a way to make this cheaper</t>
  </si>
  <si>
    <t>Crate &amp; Barrel</t>
  </si>
  <si>
    <t>Replacement Couch</t>
  </si>
  <si>
    <t>www.google.drive/xyz3</t>
  </si>
  <si>
    <t>www.google.drive/xyz4</t>
  </si>
  <si>
    <t>Cabin (personal)</t>
  </si>
  <si>
    <t xml:space="preserve">Lakeview </t>
  </si>
  <si>
    <t>Log house</t>
  </si>
  <si>
    <t>Target</t>
  </si>
  <si>
    <t>Disinfectant Wipes</t>
  </si>
  <si>
    <t>www.google.drive/xyz5</t>
  </si>
  <si>
    <t>www.google.drive/xyz6</t>
  </si>
  <si>
    <t>www.google.drive/xyz7</t>
  </si>
  <si>
    <t>City of Springfield</t>
  </si>
  <si>
    <t>Noise complaint ticket</t>
  </si>
  <si>
    <t>Send bill to homeowner</t>
  </si>
  <si>
    <t>Photography LLC</t>
  </si>
  <si>
    <t>New photos</t>
  </si>
  <si>
    <t>STR Experts</t>
  </si>
  <si>
    <t>Listing optimization</t>
  </si>
  <si>
    <t>Short-Term Rental Expense Tracker (w. examples)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</si>
</sst>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mm\-dd"/>
    <numFmt numFmtId="165" formatCode="mmm\ yyyy"/>
    <numFmt numFmtId="166" formatCode="\$#,##0.00;[Red]\(\$#,##0.00\);\-"/>
    <numFmt numFmtId="167" formatCode="\$#,##0;[Red]\(\$#,##0\);\-"/>
    <numFmt numFmtId="168" formatCode="0.0%;[Red]\(0.0%\);\-"/>
    <numFmt numFmtId="169" formatCode="mmm"/>
  </numFmts>
  <fonts count="22">
    <font>
      <sz val="11"/>
      <name val="Carlito"/>
    </font>
    <font>
      <b/>
      <sz val="20"/>
      <color rgb="FFFFFFFF"/>
      <name val="Carlito"/>
    </font>
    <font>
      <sz val="10"/>
      <color rgb="FF4A4A55"/>
      <name val="Carlito"/>
    </font>
    <font>
      <b/>
      <sz val="11"/>
      <color rgb="FF201E78"/>
      <name val="Carlito"/>
    </font>
    <font>
      <b/>
      <sz val="12"/>
      <color rgb="FFFFFFFF"/>
      <name val="Carlito"/>
    </font>
    <font>
      <b/>
      <sz val="10"/>
      <color rgb="FF201E78"/>
      <name val="Carlito"/>
    </font>
    <font>
      <b/>
      <sz val="10"/>
      <color rgb="FFFFFFFF"/>
      <name val="Carlito"/>
    </font>
    <font>
      <sz val="10"/>
      <color rgb="FF4A4A55"/>
      <name val="Carlito"/>
    </font>
    <font>
      <b/>
      <sz val="11"/>
      <color rgb="FFFFFFFF"/>
      <name val="Carlito"/>
    </font>
    <font>
      <sz val="11"/>
      <color rgb="FF252531"/>
      <name val="Carlito"/>
    </font>
    <font>
      <sz val="11"/>
      <color rgb="FF4A4A55"/>
      <name val="Carlito"/>
    </font>
    <font>
      <sz val="10"/>
      <color rgb="FFB65E43"/>
      <name val="Carlito"/>
    </font>
    <font>
      <sz val="11"/>
      <color rgb="FF252531"/>
      <name val="Carlito"/>
    </font>
    <font>
      <i/>
      <sz val="11"/>
      <color rgb="FF777783"/>
      <name val="Carlito"/>
    </font>
    <font>
      <b/>
      <sz val="11"/>
      <color rgb="FF252531"/>
      <name val="Carlito"/>
    </font>
    <font>
      <b/>
      <sz val="14"/>
      <color rgb="FFFFFFFF"/>
      <name val="Carlito"/>
    </font>
    <font>
      <b/>
      <sz val="14"/>
      <color rgb="FF201E78"/>
      <name val="Carlito"/>
    </font>
    <font>
      <b/>
      <sz val="9"/>
      <color rgb="FF777783"/>
      <name val="Carlito"/>
    </font>
    <font>
      <b/>
      <sz val="12"/>
      <color rgb="FF252531"/>
      <name val="Carlito"/>
    </font>
    <font>
      <b/>
      <sz val="18"/>
      <color rgb="FF2E7D5A"/>
      <name val="Carlito"/>
    </font>
    <font>
      <u/>
      <sz val="11"/>
      <color theme="10"/>
      <name val="Carlito"/>
    </font>
    <font>
      <sz val="8"/>
      <name val="Carlito"/>
    </font>
  </fonts>
  <fills count="12">
    <fill>
      <patternFill patternType="none"/>
    </fill>
    <fill>
      <patternFill patternType="gray125"/>
    </fill>
    <fill>
      <patternFill patternType="solid">
        <fgColor rgb="FF2D2AA5"/>
      </patternFill>
    </fill>
    <fill>
      <patternFill patternType="solid">
        <fgColor rgb="FFEEF0FB"/>
      </patternFill>
    </fill>
    <fill>
      <patternFill patternType="solid">
        <fgColor rgb="FFE96F51"/>
      </patternFill>
    </fill>
    <fill>
      <patternFill patternType="solid">
        <fgColor rgb="FFFFFFFF"/>
      </patternFill>
    </fill>
    <fill>
      <patternFill patternType="solid">
        <fgColor rgb="FFF7F7FC"/>
      </patternFill>
    </fill>
    <fill>
      <patternFill patternType="solid">
        <fgColor rgb="FFFFF7D6"/>
      </patternFill>
    </fill>
    <fill>
      <patternFill patternType="solid">
        <fgColor rgb="FFF0F1F5"/>
      </patternFill>
    </fill>
    <fill>
      <patternFill patternType="solid">
        <fgColor rgb="FFFDECEC"/>
      </patternFill>
    </fill>
    <fill>
      <patternFill patternType="solid">
        <fgColor rgb="FFFCEBE6"/>
      </patternFill>
    </fill>
    <fill>
      <patternFill patternType="solid">
        <fgColor rgb="FFE8F5EE"/>
      </patternFill>
    </fill>
  </fills>
  <borders count="34">
    <border>
      <left/>
      <right/>
      <top/>
      <bottom/>
      <diagonal/>
    </border>
    <border>
      <left/>
      <right/>
      <top/>
      <bottom style="medium">
        <color rgb="FF2D2AA5"/>
      </bottom>
      <diagonal/>
    </border>
    <border>
      <left style="thin">
        <color rgb="FFDADBE6"/>
      </left>
      <right/>
      <top style="thin">
        <color rgb="FFDADBE6"/>
      </top>
      <bottom style="thin">
        <color rgb="FFDADBE6"/>
      </bottom>
      <diagonal/>
    </border>
    <border>
      <left/>
      <right/>
      <top style="thin">
        <color rgb="FFDADBE6"/>
      </top>
      <bottom style="thin">
        <color rgb="FFDADBE6"/>
      </bottom>
      <diagonal/>
    </border>
    <border>
      <left/>
      <right style="thin">
        <color rgb="FFDADBE6"/>
      </right>
      <top style="thin">
        <color rgb="FFDADBE6"/>
      </top>
      <bottom style="thin">
        <color rgb="FFDADBE6"/>
      </bottom>
      <diagonal/>
    </border>
    <border>
      <left/>
      <right/>
      <top/>
      <bottom style="thin">
        <color rgb="FFDADBE6"/>
      </bottom>
      <diagonal/>
    </border>
    <border>
      <left style="thin">
        <color rgb="FFDADBE6"/>
      </left>
      <right/>
      <top style="thin">
        <color rgb="FFDADBE6"/>
      </top>
      <bottom/>
      <diagonal/>
    </border>
    <border>
      <left/>
      <right/>
      <top style="thin">
        <color rgb="FFDADBE6"/>
      </top>
      <bottom/>
      <diagonal/>
    </border>
    <border>
      <left/>
      <right style="thin">
        <color rgb="FFDADBE6"/>
      </right>
      <top style="thin">
        <color rgb="FFDADBE6"/>
      </top>
      <bottom/>
      <diagonal/>
    </border>
    <border>
      <left style="thin">
        <color rgb="FFDADBE6"/>
      </left>
      <right/>
      <top/>
      <bottom/>
      <diagonal/>
    </border>
    <border>
      <left/>
      <right style="thin">
        <color rgb="FFDADBE6"/>
      </right>
      <top/>
      <bottom/>
      <diagonal/>
    </border>
    <border>
      <left style="thin">
        <color rgb="FFDADBE6"/>
      </left>
      <right/>
      <top/>
      <bottom style="thin">
        <color rgb="FFDADBE6"/>
      </bottom>
      <diagonal/>
    </border>
    <border>
      <left/>
      <right style="thin">
        <color rgb="FFDADBE6"/>
      </right>
      <top/>
      <bottom style="thin">
        <color rgb="FFDADBE6"/>
      </bottom>
      <diagonal/>
    </border>
    <border>
      <left style="thin">
        <color rgb="FFDADBE6"/>
      </left>
      <right style="thin">
        <color rgb="FFDADBE6"/>
      </right>
      <top style="thin">
        <color rgb="FFDADBE6"/>
      </top>
      <bottom/>
      <diagonal/>
    </border>
    <border>
      <left style="thin">
        <color rgb="FFDADBE6"/>
      </left>
      <right style="thin">
        <color rgb="FFDADBE6"/>
      </right>
      <top/>
      <bottom/>
      <diagonal/>
    </border>
    <border>
      <left style="thin">
        <color rgb="FFDADBE6"/>
      </left>
      <right style="thin">
        <color rgb="FFDADBE6"/>
      </right>
      <top/>
      <bottom style="thin">
        <color rgb="FFDADBE6"/>
      </bottom>
      <diagonal/>
    </border>
    <border>
      <left/>
      <right/>
      <top/>
      <bottom style="medium">
        <color rgb="FF201E78"/>
      </bottom>
      <diagonal/>
    </border>
    <border>
      <left style="thin">
        <color rgb="FFDADBE6"/>
      </left>
      <right/>
      <top style="thin">
        <color rgb="FFDADBE6"/>
      </top>
      <bottom style="medium">
        <color rgb="FF201E78"/>
      </bottom>
      <diagonal/>
    </border>
    <border>
      <left/>
      <right style="thin">
        <color rgb="FFDADBE6"/>
      </right>
      <top style="thin">
        <color rgb="FFDADBE6"/>
      </top>
      <bottom style="medium">
        <color rgb="FF201E78"/>
      </bottom>
      <diagonal/>
    </border>
    <border>
      <left style="thin">
        <color rgb="FFDADBE6"/>
      </left>
      <right/>
      <top/>
      <bottom style="thin">
        <color rgb="FFECECF2"/>
      </bottom>
      <diagonal/>
    </border>
    <border>
      <left/>
      <right/>
      <top/>
      <bottom style="thin">
        <color rgb="FFECECF2"/>
      </bottom>
      <diagonal/>
    </border>
    <border>
      <left/>
      <right style="thin">
        <color rgb="FFDADBE6"/>
      </right>
      <top/>
      <bottom style="thin">
        <color rgb="FFECECF2"/>
      </bottom>
      <diagonal/>
    </border>
    <border>
      <left style="thin">
        <color rgb="FFDADBE6"/>
      </left>
      <right/>
      <top style="thin">
        <color rgb="FFECECF2"/>
      </top>
      <bottom style="thin">
        <color rgb="FFECECF2"/>
      </bottom>
      <diagonal/>
    </border>
    <border>
      <left/>
      <right/>
      <top style="thin">
        <color rgb="FFECECF2"/>
      </top>
      <bottom style="thin">
        <color rgb="FFECECF2"/>
      </bottom>
      <diagonal/>
    </border>
    <border>
      <left/>
      <right style="thin">
        <color rgb="FFDADBE6"/>
      </right>
      <top style="thin">
        <color rgb="FFECECF2"/>
      </top>
      <bottom style="thin">
        <color rgb="FFECECF2"/>
      </bottom>
      <diagonal/>
    </border>
    <border>
      <left style="thin">
        <color rgb="FFDADBE6"/>
      </left>
      <right/>
      <top style="thin">
        <color rgb="FFECECF2"/>
      </top>
      <bottom style="thin">
        <color rgb="FFDADBE6"/>
      </bottom>
      <diagonal/>
    </border>
    <border>
      <left/>
      <right/>
      <top style="thin">
        <color rgb="FFECECF2"/>
      </top>
      <bottom style="thin">
        <color rgb="FFDADBE6"/>
      </bottom>
      <diagonal/>
    </border>
    <border>
      <left/>
      <right style="thin">
        <color rgb="FFDADBE6"/>
      </right>
      <top style="thin">
        <color rgb="FFECECF2"/>
      </top>
      <bottom style="thin">
        <color rgb="FFDADBE6"/>
      </bottom>
      <diagonal/>
    </border>
    <border>
      <left style="medium">
        <color rgb="FFDADBE6"/>
      </left>
      <right/>
      <top style="medium">
        <color rgb="FFDADBE6"/>
      </top>
      <bottom/>
      <diagonal/>
    </border>
    <border>
      <left/>
      <right style="medium">
        <color rgb="FFDADBE6"/>
      </right>
      <top style="medium">
        <color rgb="FFDADBE6"/>
      </top>
      <bottom/>
      <diagonal/>
    </border>
    <border>
      <left style="medium">
        <color rgb="FFDADBE6"/>
      </left>
      <right/>
      <top/>
      <bottom/>
      <diagonal/>
    </border>
    <border>
      <left/>
      <right style="medium">
        <color rgb="FFDADBE6"/>
      </right>
      <top/>
      <bottom/>
      <diagonal/>
    </border>
    <border>
      <left style="medium">
        <color rgb="FFDADBE6"/>
      </left>
      <right/>
      <top/>
      <bottom style="medium">
        <color rgb="FFDADBE6"/>
      </bottom>
      <diagonal/>
    </border>
    <border>
      <left/>
      <right style="medium">
        <color rgb="FFDADBE6"/>
      </right>
      <top/>
      <bottom style="medium">
        <color rgb="FFDADBE6"/>
      </bottom>
      <diagonal/>
    </border>
  </borders>
  <cellStyleXfs count="2">
    <xf numFmtId="0" fontId="0" fillId="0" borderId="0"/>
    <xf numFmtId="0" fontId="20" fillId="0" borderId="0" applyNumberFormat="0" applyFill="0" applyBorder="0" applyAlignment="0" applyProtection="0"/>
  </cellStyleXfs>
  <cellXfs count="182">
    <xf numFmtId="0" fontId="0" fillId="0" borderId="0" xfId="0"/>
    <xf numFmtId="0" fontId="4" fillId="4" borderId="2" xfId="0" applyFont="1" applyFill="1" applyBorder="1" applyAlignment="1">
      <alignment horizontal="center" vertical="center"/>
    </xf>
    <xf numFmtId="0" fontId="8" fillId="2" borderId="2" xfId="0" applyFont="1" applyFill="1" applyBorder="1" applyAlignment="1">
      <alignment horizontal="center" vertical="center"/>
    </xf>
    <xf numFmtId="0" fontId="10" fillId="6" borderId="4" xfId="0" applyFont="1" applyFill="1" applyBorder="1" applyAlignment="1">
      <alignment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169" fontId="6" fillId="2" borderId="16" xfId="0" applyNumberFormat="1" applyFont="1" applyFill="1" applyBorder="1" applyAlignment="1">
      <alignment horizontal="center" vertical="center" wrapText="1"/>
    </xf>
    <xf numFmtId="0" fontId="0" fillId="0" borderId="0" xfId="0" applyAlignment="1">
      <alignment vertical="center"/>
    </xf>
    <xf numFmtId="0" fontId="8" fillId="2" borderId="5" xfId="0" applyFont="1" applyFill="1" applyBorder="1" applyAlignment="1">
      <alignment vertical="center"/>
    </xf>
    <xf numFmtId="0" fontId="9" fillId="7" borderId="5" xfId="0" applyFont="1" applyFill="1" applyBorder="1" applyAlignment="1">
      <alignment vertical="center"/>
    </xf>
    <xf numFmtId="0" fontId="9" fillId="8" borderId="5" xfId="0" applyFont="1" applyFill="1" applyBorder="1" applyAlignment="1">
      <alignment vertical="center"/>
    </xf>
    <xf numFmtId="0" fontId="9" fillId="9" borderId="5" xfId="0" applyFont="1" applyFill="1" applyBorder="1" applyAlignment="1">
      <alignment vertical="center"/>
    </xf>
    <xf numFmtId="0" fontId="3" fillId="6" borderId="0" xfId="0" applyFont="1" applyFill="1" applyAlignment="1">
      <alignment vertical="center"/>
    </xf>
    <xf numFmtId="1" fontId="12" fillId="7" borderId="13" xfId="0" applyNumberFormat="1" applyFont="1" applyFill="1" applyBorder="1" applyAlignment="1">
      <alignment vertical="center"/>
    </xf>
    <xf numFmtId="0" fontId="12" fillId="7" borderId="14" xfId="0" applyFont="1" applyFill="1" applyBorder="1" applyAlignment="1">
      <alignment vertical="center"/>
    </xf>
    <xf numFmtId="0" fontId="0" fillId="7" borderId="2" xfId="0" applyFill="1" applyBorder="1" applyAlignment="1">
      <alignment vertical="center" wrapText="1"/>
    </xf>
    <xf numFmtId="0" fontId="0" fillId="7" borderId="3" xfId="0" applyFill="1" applyBorder="1" applyAlignment="1">
      <alignment vertical="center"/>
    </xf>
    <xf numFmtId="0" fontId="0" fillId="7" borderId="9" xfId="0" applyFill="1" applyBorder="1" applyAlignment="1">
      <alignment vertical="center" wrapText="1"/>
    </xf>
    <xf numFmtId="0" fontId="10" fillId="6" borderId="10" xfId="0" applyFont="1" applyFill="1" applyBorder="1" applyAlignment="1">
      <alignment vertical="center" wrapText="1"/>
    </xf>
    <xf numFmtId="0" fontId="12" fillId="7" borderId="15" xfId="0" applyFont="1" applyFill="1" applyBorder="1" applyAlignment="1">
      <alignment vertical="center"/>
    </xf>
    <xf numFmtId="0" fontId="12" fillId="7" borderId="9" xfId="0" applyFont="1" applyFill="1" applyBorder="1" applyAlignment="1">
      <alignment vertical="center"/>
    </xf>
    <xf numFmtId="0" fontId="13" fillId="6" borderId="10" xfId="0" applyFont="1" applyFill="1" applyBorder="1" applyAlignment="1">
      <alignment vertical="center"/>
    </xf>
    <xf numFmtId="0" fontId="0" fillId="7" borderId="11" xfId="0" applyFill="1" applyBorder="1" applyAlignment="1">
      <alignment vertical="center" wrapText="1"/>
    </xf>
    <xf numFmtId="0" fontId="10" fillId="6" borderId="12" xfId="0" applyFont="1" applyFill="1" applyBorder="1" applyAlignment="1">
      <alignment vertical="center" wrapText="1"/>
    </xf>
    <xf numFmtId="0" fontId="12" fillId="7" borderId="11" xfId="0" applyFont="1" applyFill="1" applyBorder="1" applyAlignment="1">
      <alignment vertical="center"/>
    </xf>
    <xf numFmtId="0" fontId="13" fillId="6" borderId="12" xfId="0" applyFont="1" applyFill="1" applyBorder="1" applyAlignment="1">
      <alignment vertical="center"/>
    </xf>
    <xf numFmtId="0" fontId="0" fillId="7" borderId="22" xfId="0" applyFill="1" applyBorder="1" applyAlignment="1">
      <alignment vertical="center"/>
    </xf>
    <xf numFmtId="164" fontId="0" fillId="7" borderId="23" xfId="0" applyNumberFormat="1" applyFill="1" applyBorder="1" applyAlignment="1">
      <alignment vertical="center"/>
    </xf>
    <xf numFmtId="165" fontId="10" fillId="8" borderId="23" xfId="0" applyNumberFormat="1" applyFont="1" applyFill="1" applyBorder="1" applyAlignment="1">
      <alignment vertical="center"/>
    </xf>
    <xf numFmtId="0" fontId="0" fillId="7" borderId="23" xfId="0" applyFill="1" applyBorder="1" applyAlignment="1">
      <alignment vertical="center"/>
    </xf>
    <xf numFmtId="0" fontId="10" fillId="8" borderId="23" xfId="0" applyFont="1" applyFill="1" applyBorder="1" applyAlignment="1">
      <alignment vertical="center"/>
    </xf>
    <xf numFmtId="166" fontId="0" fillId="7" borderId="23" xfId="0" applyNumberFormat="1" applyFill="1" applyBorder="1" applyAlignment="1">
      <alignment vertical="center"/>
    </xf>
    <xf numFmtId="0" fontId="0" fillId="7" borderId="24" xfId="0" applyFill="1" applyBorder="1" applyAlignment="1">
      <alignment vertical="center"/>
    </xf>
    <xf numFmtId="0" fontId="0" fillId="7" borderId="25" xfId="0" applyFill="1" applyBorder="1" applyAlignment="1">
      <alignment vertical="center"/>
    </xf>
    <xf numFmtId="164" fontId="0" fillId="7" borderId="26" xfId="0" applyNumberFormat="1" applyFill="1" applyBorder="1" applyAlignment="1">
      <alignment vertical="center"/>
    </xf>
    <xf numFmtId="165" fontId="10" fillId="8" borderId="26" xfId="0" applyNumberFormat="1" applyFont="1" applyFill="1" applyBorder="1" applyAlignment="1">
      <alignment vertical="center"/>
    </xf>
    <xf numFmtId="0" fontId="0" fillId="7" borderId="26" xfId="0" applyFill="1" applyBorder="1" applyAlignment="1">
      <alignment vertical="center"/>
    </xf>
    <xf numFmtId="0" fontId="10" fillId="8" borderId="26" xfId="0" applyFont="1" applyFill="1" applyBorder="1" applyAlignment="1">
      <alignment vertical="center"/>
    </xf>
    <xf numFmtId="166" fontId="0" fillId="7" borderId="26" xfId="0" applyNumberFormat="1" applyFill="1" applyBorder="1" applyAlignment="1">
      <alignment vertical="center"/>
    </xf>
    <xf numFmtId="0" fontId="0" fillId="7" borderId="27" xfId="0" applyFill="1" applyBorder="1" applyAlignment="1">
      <alignment vertical="center"/>
    </xf>
    <xf numFmtId="165" fontId="0" fillId="7" borderId="19" xfId="0" applyNumberFormat="1" applyFill="1" applyBorder="1" applyAlignment="1">
      <alignment vertical="center"/>
    </xf>
    <xf numFmtId="0" fontId="0" fillId="7" borderId="20" xfId="0" applyFill="1" applyBorder="1" applyAlignment="1">
      <alignment vertical="center"/>
    </xf>
    <xf numFmtId="3" fontId="0" fillId="7" borderId="20" xfId="0" applyNumberFormat="1" applyFill="1" applyBorder="1" applyAlignment="1">
      <alignment vertical="center"/>
    </xf>
    <xf numFmtId="166" fontId="0" fillId="7" borderId="20" xfId="0" applyNumberFormat="1" applyFill="1" applyBorder="1" applyAlignment="1">
      <alignment vertical="center"/>
    </xf>
    <xf numFmtId="0" fontId="0" fillId="7" borderId="21" xfId="0" applyFill="1" applyBorder="1" applyAlignment="1">
      <alignment vertical="center"/>
    </xf>
    <xf numFmtId="165" fontId="0" fillId="7" borderId="22" xfId="0" applyNumberFormat="1" applyFill="1" applyBorder="1" applyAlignment="1">
      <alignment vertical="center"/>
    </xf>
    <xf numFmtId="3" fontId="0" fillId="7" borderId="23" xfId="0" applyNumberFormat="1" applyFill="1" applyBorder="1" applyAlignment="1">
      <alignment vertical="center"/>
    </xf>
    <xf numFmtId="165" fontId="0" fillId="7" borderId="25" xfId="0" applyNumberFormat="1" applyFill="1" applyBorder="1" applyAlignment="1">
      <alignment vertical="center"/>
    </xf>
    <xf numFmtId="3" fontId="0" fillId="7" borderId="26" xfId="0" applyNumberFormat="1" applyFill="1" applyBorder="1" applyAlignment="1">
      <alignment vertical="center"/>
    </xf>
    <xf numFmtId="1" fontId="14" fillId="8" borderId="0" xfId="0" applyNumberFormat="1" applyFont="1" applyFill="1" applyAlignment="1">
      <alignment vertical="center"/>
    </xf>
    <xf numFmtId="0" fontId="3" fillId="0" borderId="20" xfId="0" applyFont="1" applyBorder="1" applyAlignment="1">
      <alignment vertical="center"/>
    </xf>
    <xf numFmtId="166" fontId="3" fillId="5" borderId="20" xfId="0" applyNumberFormat="1" applyFont="1" applyFill="1" applyBorder="1" applyAlignment="1">
      <alignment vertical="center"/>
    </xf>
    <xf numFmtId="0" fontId="3" fillId="0" borderId="23" xfId="0" applyFont="1" applyBorder="1" applyAlignment="1">
      <alignment vertical="center"/>
    </xf>
    <xf numFmtId="166" fontId="3" fillId="5" borderId="23" xfId="0" applyNumberFormat="1" applyFont="1" applyFill="1" applyBorder="1" applyAlignment="1">
      <alignment vertical="center"/>
    </xf>
    <xf numFmtId="0" fontId="0" fillId="5" borderId="23" xfId="0" applyFill="1" applyBorder="1" applyAlignment="1">
      <alignment vertical="center"/>
    </xf>
    <xf numFmtId="166" fontId="0" fillId="5" borderId="23" xfId="0" applyNumberFormat="1" applyFill="1" applyBorder="1" applyAlignment="1">
      <alignment vertical="center"/>
    </xf>
    <xf numFmtId="0" fontId="0" fillId="0" borderId="23" xfId="0" applyBorder="1" applyAlignment="1">
      <alignment vertical="center"/>
    </xf>
    <xf numFmtId="3" fontId="0" fillId="6" borderId="23" xfId="0" applyNumberFormat="1" applyFill="1" applyBorder="1" applyAlignment="1">
      <alignment vertical="center"/>
    </xf>
    <xf numFmtId="3" fontId="3" fillId="6" borderId="23" xfId="0" applyNumberFormat="1" applyFont="1" applyFill="1" applyBorder="1" applyAlignment="1">
      <alignment vertical="center"/>
    </xf>
    <xf numFmtId="166" fontId="3" fillId="3" borderId="23" xfId="0" applyNumberFormat="1" applyFont="1" applyFill="1" applyBorder="1" applyAlignment="1">
      <alignment vertical="center"/>
    </xf>
    <xf numFmtId="168" fontId="3" fillId="3" borderId="23" xfId="0" applyNumberFormat="1" applyFont="1" applyFill="1" applyBorder="1" applyAlignment="1">
      <alignment vertical="center"/>
    </xf>
    <xf numFmtId="0" fontId="3" fillId="3" borderId="23" xfId="0" applyFont="1" applyFill="1" applyBorder="1" applyAlignment="1">
      <alignment vertical="center"/>
    </xf>
    <xf numFmtId="3" fontId="0" fillId="10" borderId="23" xfId="0" applyNumberFormat="1" applyFill="1" applyBorder="1" applyAlignment="1">
      <alignment vertical="center"/>
    </xf>
    <xf numFmtId="3" fontId="3" fillId="10" borderId="23" xfId="0" applyNumberFormat="1" applyFont="1" applyFill="1" applyBorder="1" applyAlignment="1">
      <alignment vertical="center"/>
    </xf>
    <xf numFmtId="0" fontId="3" fillId="0" borderId="26" xfId="0" applyFont="1" applyBorder="1" applyAlignment="1">
      <alignment vertical="center"/>
    </xf>
    <xf numFmtId="3" fontId="3" fillId="10" borderId="26" xfId="0" applyNumberFormat="1" applyFont="1" applyFill="1" applyBorder="1" applyAlignment="1">
      <alignment vertical="center"/>
    </xf>
    <xf numFmtId="166" fontId="3" fillId="0" borderId="20" xfId="0" applyNumberFormat="1" applyFont="1" applyBorder="1" applyAlignment="1">
      <alignment vertical="center"/>
    </xf>
    <xf numFmtId="166" fontId="3" fillId="0" borderId="23" xfId="0" applyNumberFormat="1" applyFont="1" applyBorder="1" applyAlignment="1">
      <alignment vertical="center"/>
    </xf>
    <xf numFmtId="166" fontId="0" fillId="0" borderId="23" xfId="0" applyNumberFormat="1" applyBorder="1" applyAlignment="1">
      <alignment vertical="center"/>
    </xf>
    <xf numFmtId="3" fontId="3" fillId="3" borderId="23" xfId="0" applyNumberFormat="1" applyFont="1" applyFill="1" applyBorder="1" applyAlignment="1">
      <alignment vertical="center"/>
    </xf>
    <xf numFmtId="166" fontId="0" fillId="3" borderId="23" xfId="0" applyNumberFormat="1" applyFill="1" applyBorder="1" applyAlignment="1">
      <alignment vertical="center"/>
    </xf>
    <xf numFmtId="0" fontId="0" fillId="0" borderId="2" xfId="0" applyBorder="1" applyAlignment="1">
      <alignment vertical="center"/>
    </xf>
    <xf numFmtId="166" fontId="0" fillId="0" borderId="4" xfId="0" applyNumberFormat="1" applyBorder="1" applyAlignment="1">
      <alignment vertical="center"/>
    </xf>
    <xf numFmtId="0" fontId="0" fillId="5" borderId="11" xfId="0" applyFill="1" applyBorder="1" applyAlignment="1">
      <alignment vertical="center" wrapText="1"/>
    </xf>
    <xf numFmtId="0" fontId="0" fillId="5" borderId="5" xfId="0" applyFill="1" applyBorder="1" applyAlignment="1">
      <alignment vertical="center" wrapText="1"/>
    </xf>
    <xf numFmtId="0" fontId="0" fillId="5" borderId="12" xfId="0" applyFill="1" applyBorder="1" applyAlignment="1">
      <alignment vertical="center" wrapText="1"/>
    </xf>
    <xf numFmtId="0" fontId="0" fillId="6" borderId="2" xfId="0" applyFill="1" applyBorder="1" applyAlignment="1">
      <alignment vertical="center" wrapText="1"/>
    </xf>
    <xf numFmtId="0" fontId="0" fillId="6" borderId="3" xfId="0" applyFill="1" applyBorder="1" applyAlignment="1">
      <alignment vertical="center" wrapText="1"/>
    </xf>
    <xf numFmtId="0" fontId="0" fillId="6" borderId="4" xfId="0" applyFill="1" applyBorder="1" applyAlignment="1">
      <alignment vertical="center" wrapText="1"/>
    </xf>
    <xf numFmtId="0" fontId="0" fillId="5" borderId="2" xfId="0" applyFill="1" applyBorder="1" applyAlignment="1">
      <alignment vertical="center" wrapText="1"/>
    </xf>
    <xf numFmtId="0" fontId="0" fillId="5" borderId="3" xfId="0" applyFill="1" applyBorder="1" applyAlignment="1">
      <alignment vertical="center" wrapText="1"/>
    </xf>
    <xf numFmtId="0" fontId="0" fillId="5" borderId="4" xfId="0" applyFill="1" applyBorder="1" applyAlignment="1">
      <alignment vertical="center" wrapText="1"/>
    </xf>
    <xf numFmtId="3" fontId="0" fillId="5" borderId="5" xfId="0" applyNumberFormat="1" applyFill="1" applyBorder="1" applyAlignment="1">
      <alignment vertical="center" wrapText="1"/>
    </xf>
    <xf numFmtId="3" fontId="0" fillId="6" borderId="3" xfId="0" applyNumberFormat="1" applyFill="1" applyBorder="1" applyAlignment="1">
      <alignment vertical="center" wrapText="1"/>
    </xf>
    <xf numFmtId="3" fontId="0" fillId="5" borderId="3" xfId="0" applyNumberFormat="1" applyFill="1" applyBorder="1" applyAlignment="1">
      <alignment vertical="center" wrapText="1"/>
    </xf>
    <xf numFmtId="166" fontId="0" fillId="5" borderId="3" xfId="0" applyNumberFormat="1" applyFill="1" applyBorder="1" applyAlignment="1">
      <alignment vertical="center" wrapText="1"/>
    </xf>
    <xf numFmtId="0" fontId="1" fillId="2" borderId="0" xfId="0" applyFont="1" applyFill="1" applyAlignment="1">
      <alignment horizontal="left" vertical="center"/>
    </xf>
    <xf numFmtId="0" fontId="2" fillId="3" borderId="0" xfId="0" applyFont="1" applyFill="1" applyAlignment="1">
      <alignment vertical="center" wrapText="1"/>
    </xf>
    <xf numFmtId="0" fontId="3" fillId="3" borderId="1" xfId="0" applyFont="1" applyFill="1" applyBorder="1" applyAlignment="1">
      <alignment vertical="center"/>
    </xf>
    <xf numFmtId="0" fontId="5" fillId="5" borderId="3" xfId="0" applyFont="1" applyFill="1" applyBorder="1" applyAlignment="1">
      <alignment vertical="center" wrapText="1"/>
    </xf>
    <xf numFmtId="0" fontId="2" fillId="5" borderId="3" xfId="0" applyFont="1" applyFill="1" applyBorder="1" applyAlignment="1">
      <alignment vertical="center" wrapText="1"/>
    </xf>
    <xf numFmtId="0" fontId="2" fillId="5" borderId="4" xfId="0" applyFont="1" applyFill="1" applyBorder="1" applyAlignment="1">
      <alignment vertical="center" wrapText="1"/>
    </xf>
    <xf numFmtId="0" fontId="6" fillId="2" borderId="5" xfId="0" applyFont="1" applyFill="1" applyBorder="1" applyAlignment="1">
      <alignment vertical="center" wrapText="1"/>
    </xf>
    <xf numFmtId="0" fontId="7" fillId="6" borderId="5" xfId="0" applyFont="1" applyFill="1" applyBorder="1" applyAlignment="1">
      <alignment vertical="center" wrapText="1"/>
    </xf>
    <xf numFmtId="0" fontId="7" fillId="5" borderId="5" xfId="0" applyFont="1" applyFill="1" applyBorder="1" applyAlignment="1">
      <alignment vertical="center" wrapText="1"/>
    </xf>
    <xf numFmtId="0" fontId="8" fillId="2" borderId="5" xfId="0" applyFont="1" applyFill="1" applyBorder="1" applyAlignment="1">
      <alignment vertical="center"/>
    </xf>
    <xf numFmtId="0" fontId="0" fillId="0" borderId="5" xfId="0" applyBorder="1" applyAlignment="1">
      <alignment vertical="center"/>
    </xf>
    <xf numFmtId="0" fontId="10" fillId="5" borderId="3" xfId="0" applyFont="1" applyFill="1" applyBorder="1" applyAlignment="1">
      <alignment vertical="center" wrapText="1"/>
    </xf>
    <xf numFmtId="0" fontId="10" fillId="5" borderId="4" xfId="0" applyFont="1" applyFill="1" applyBorder="1" applyAlignment="1">
      <alignment vertical="center" wrapText="1"/>
    </xf>
    <xf numFmtId="0" fontId="10" fillId="6" borderId="3" xfId="0" applyFont="1" applyFill="1" applyBorder="1" applyAlignment="1">
      <alignment vertical="center" wrapText="1"/>
    </xf>
    <xf numFmtId="0" fontId="10" fillId="6" borderId="4" xfId="0" applyFont="1" applyFill="1" applyBorder="1" applyAlignment="1">
      <alignment vertical="center" wrapText="1"/>
    </xf>
    <xf numFmtId="0" fontId="11" fillId="10" borderId="6" xfId="0" applyFont="1" applyFill="1" applyBorder="1" applyAlignment="1">
      <alignment vertical="center" wrapText="1"/>
    </xf>
    <xf numFmtId="0" fontId="11" fillId="10" borderId="7" xfId="0" applyFont="1" applyFill="1" applyBorder="1" applyAlignment="1">
      <alignment vertical="center" wrapText="1"/>
    </xf>
    <xf numFmtId="0" fontId="11" fillId="10" borderId="8" xfId="0" applyFont="1" applyFill="1" applyBorder="1" applyAlignment="1">
      <alignment vertical="center" wrapText="1"/>
    </xf>
    <xf numFmtId="0" fontId="11" fillId="10" borderId="9" xfId="0" applyFont="1" applyFill="1" applyBorder="1" applyAlignment="1">
      <alignment vertical="center" wrapText="1"/>
    </xf>
    <xf numFmtId="0" fontId="11" fillId="10" borderId="0" xfId="0" applyFont="1" applyFill="1" applyAlignment="1">
      <alignment vertical="center" wrapText="1"/>
    </xf>
    <xf numFmtId="0" fontId="11" fillId="10" borderId="10" xfId="0" applyFont="1" applyFill="1" applyBorder="1" applyAlignment="1">
      <alignment vertical="center" wrapText="1"/>
    </xf>
    <xf numFmtId="0" fontId="11" fillId="10" borderId="11" xfId="0" applyFont="1" applyFill="1" applyBorder="1" applyAlignment="1">
      <alignment vertical="center" wrapText="1"/>
    </xf>
    <xf numFmtId="0" fontId="11" fillId="10" borderId="5" xfId="0" applyFont="1" applyFill="1" applyBorder="1" applyAlignment="1">
      <alignment vertical="center" wrapText="1"/>
    </xf>
    <xf numFmtId="0" fontId="11" fillId="10" borderId="12" xfId="0" applyFont="1" applyFill="1" applyBorder="1" applyAlignment="1">
      <alignment vertical="center" wrapText="1"/>
    </xf>
    <xf numFmtId="0" fontId="2" fillId="6" borderId="6" xfId="0" applyFont="1" applyFill="1" applyBorder="1" applyAlignment="1">
      <alignment vertical="center" wrapText="1"/>
    </xf>
    <xf numFmtId="0" fontId="2" fillId="6" borderId="7" xfId="0" applyFont="1" applyFill="1" applyBorder="1" applyAlignment="1">
      <alignment vertical="center" wrapText="1"/>
    </xf>
    <xf numFmtId="0" fontId="2" fillId="6" borderId="8" xfId="0" applyFont="1" applyFill="1" applyBorder="1" applyAlignment="1">
      <alignment vertical="center" wrapText="1"/>
    </xf>
    <xf numFmtId="0" fontId="2" fillId="6" borderId="9" xfId="0" applyFont="1" applyFill="1" applyBorder="1" applyAlignment="1">
      <alignment vertical="center" wrapText="1"/>
    </xf>
    <xf numFmtId="0" fontId="2" fillId="6" borderId="0" xfId="0" applyFont="1" applyFill="1" applyAlignment="1">
      <alignment vertical="center" wrapText="1"/>
    </xf>
    <xf numFmtId="0" fontId="2" fillId="6" borderId="10" xfId="0" applyFont="1" applyFill="1" applyBorder="1" applyAlignment="1">
      <alignment vertical="center" wrapText="1"/>
    </xf>
    <xf numFmtId="0" fontId="2" fillId="6" borderId="11" xfId="0" applyFont="1" applyFill="1" applyBorder="1" applyAlignment="1">
      <alignment vertical="center" wrapText="1"/>
    </xf>
    <xf numFmtId="0" fontId="2" fillId="6" borderId="5" xfId="0" applyFont="1" applyFill="1" applyBorder="1" applyAlignment="1">
      <alignment vertical="center" wrapText="1"/>
    </xf>
    <xf numFmtId="0" fontId="2" fillId="6" borderId="12" xfId="0" applyFont="1" applyFill="1" applyBorder="1" applyAlignment="1">
      <alignment vertical="center" wrapText="1"/>
    </xf>
    <xf numFmtId="0" fontId="3" fillId="3" borderId="0" xfId="0" applyFont="1" applyFill="1" applyAlignment="1">
      <alignment vertical="center"/>
    </xf>
    <xf numFmtId="0" fontId="15" fillId="2" borderId="6"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167" fontId="16" fillId="3" borderId="6" xfId="0" applyNumberFormat="1" applyFont="1" applyFill="1" applyBorder="1" applyAlignment="1">
      <alignment horizontal="center" vertical="center" wrapText="1"/>
    </xf>
    <xf numFmtId="167" fontId="16" fillId="3" borderId="8" xfId="0" applyNumberFormat="1" applyFont="1" applyFill="1" applyBorder="1" applyAlignment="1">
      <alignment horizontal="center" vertical="center" wrapText="1"/>
    </xf>
    <xf numFmtId="167" fontId="16" fillId="3" borderId="11" xfId="0" applyNumberFormat="1" applyFont="1" applyFill="1" applyBorder="1" applyAlignment="1">
      <alignment horizontal="center" vertical="center" wrapText="1"/>
    </xf>
    <xf numFmtId="167" fontId="16" fillId="3" borderId="12" xfId="0" applyNumberFormat="1" applyFont="1" applyFill="1" applyBorder="1" applyAlignment="1">
      <alignment horizontal="center" vertical="center" wrapText="1"/>
    </xf>
    <xf numFmtId="167" fontId="16" fillId="10" borderId="6" xfId="0" applyNumberFormat="1" applyFont="1" applyFill="1" applyBorder="1" applyAlignment="1">
      <alignment horizontal="center" vertical="center" wrapText="1"/>
    </xf>
    <xf numFmtId="167" fontId="16" fillId="10" borderId="8" xfId="0" applyNumberFormat="1" applyFont="1" applyFill="1" applyBorder="1" applyAlignment="1">
      <alignment horizontal="center" vertical="center" wrapText="1"/>
    </xf>
    <xf numFmtId="167" fontId="16" fillId="10" borderId="11" xfId="0" applyNumberFormat="1" applyFont="1" applyFill="1" applyBorder="1" applyAlignment="1">
      <alignment horizontal="center" vertical="center" wrapText="1"/>
    </xf>
    <xf numFmtId="167" fontId="16" fillId="10" borderId="12" xfId="0" applyNumberFormat="1" applyFont="1" applyFill="1" applyBorder="1" applyAlignment="1">
      <alignment horizontal="center" vertical="center" wrapText="1"/>
    </xf>
    <xf numFmtId="3" fontId="16" fillId="3" borderId="6" xfId="0" applyNumberFormat="1" applyFont="1" applyFill="1" applyBorder="1" applyAlignment="1">
      <alignment horizontal="center" vertical="center" wrapText="1"/>
    </xf>
    <xf numFmtId="3" fontId="16" fillId="3" borderId="8" xfId="0" applyNumberFormat="1" applyFont="1" applyFill="1" applyBorder="1" applyAlignment="1">
      <alignment horizontal="center" vertical="center" wrapText="1"/>
    </xf>
    <xf numFmtId="3" fontId="16" fillId="3" borderId="11" xfId="0" applyNumberFormat="1" applyFont="1" applyFill="1" applyBorder="1" applyAlignment="1">
      <alignment horizontal="center" vertical="center" wrapText="1"/>
    </xf>
    <xf numFmtId="3" fontId="16" fillId="3" borderId="12" xfId="0" applyNumberFormat="1" applyFont="1" applyFill="1" applyBorder="1" applyAlignment="1">
      <alignment horizontal="center" vertical="center" wrapText="1"/>
    </xf>
    <xf numFmtId="168" fontId="16" fillId="3" borderId="6" xfId="0" applyNumberFormat="1" applyFont="1" applyFill="1" applyBorder="1" applyAlignment="1">
      <alignment horizontal="center" vertical="center" wrapText="1"/>
    </xf>
    <xf numFmtId="168" fontId="16" fillId="3" borderId="8" xfId="0" applyNumberFormat="1" applyFont="1" applyFill="1" applyBorder="1" applyAlignment="1">
      <alignment horizontal="center" vertical="center" wrapText="1"/>
    </xf>
    <xf numFmtId="168" fontId="16" fillId="3" borderId="11" xfId="0" applyNumberFormat="1" applyFont="1" applyFill="1" applyBorder="1" applyAlignment="1">
      <alignment horizontal="center" vertical="center" wrapText="1"/>
    </xf>
    <xf numFmtId="168" fontId="16" fillId="3" borderId="12" xfId="0" applyNumberFormat="1" applyFont="1" applyFill="1" applyBorder="1" applyAlignment="1">
      <alignment horizontal="center" vertical="center" wrapText="1"/>
    </xf>
    <xf numFmtId="3" fontId="16" fillId="10" borderId="6" xfId="0" applyNumberFormat="1" applyFont="1" applyFill="1" applyBorder="1" applyAlignment="1">
      <alignment horizontal="center" vertical="center" wrapText="1"/>
    </xf>
    <xf numFmtId="3" fontId="16" fillId="10" borderId="8" xfId="0" applyNumberFormat="1" applyFont="1" applyFill="1" applyBorder="1" applyAlignment="1">
      <alignment horizontal="center" vertical="center" wrapText="1"/>
    </xf>
    <xf numFmtId="3" fontId="16" fillId="10" borderId="11" xfId="0" applyNumberFormat="1" applyFont="1" applyFill="1" applyBorder="1" applyAlignment="1">
      <alignment horizontal="center" vertical="center" wrapText="1"/>
    </xf>
    <xf numFmtId="3" fontId="16" fillId="10" borderId="12" xfId="0" applyNumberFormat="1" applyFont="1" applyFill="1" applyBorder="1" applyAlignment="1">
      <alignment horizontal="center" vertical="center" wrapText="1"/>
    </xf>
    <xf numFmtId="0" fontId="17" fillId="5" borderId="2" xfId="0" applyFont="1" applyFill="1" applyBorder="1" applyAlignment="1">
      <alignment horizontal="center" vertical="center"/>
    </xf>
    <xf numFmtId="0" fontId="17" fillId="5" borderId="4" xfId="0" applyFont="1" applyFill="1" applyBorder="1" applyAlignment="1">
      <alignment horizontal="center" vertical="center"/>
    </xf>
    <xf numFmtId="0" fontId="18" fillId="8" borderId="0" xfId="0" applyFont="1" applyFill="1" applyAlignment="1">
      <alignment vertical="center"/>
    </xf>
    <xf numFmtId="167" fontId="16" fillId="3" borderId="6" xfId="0" applyNumberFormat="1" applyFont="1" applyFill="1" applyBorder="1" applyAlignment="1">
      <alignment horizontal="center" vertical="center"/>
    </xf>
    <xf numFmtId="167" fontId="16" fillId="3" borderId="7" xfId="0" applyNumberFormat="1" applyFont="1" applyFill="1" applyBorder="1" applyAlignment="1">
      <alignment horizontal="center" vertical="center"/>
    </xf>
    <xf numFmtId="167" fontId="16" fillId="3" borderId="8" xfId="0" applyNumberFormat="1" applyFont="1" applyFill="1" applyBorder="1" applyAlignment="1">
      <alignment horizontal="center" vertical="center"/>
    </xf>
    <xf numFmtId="167" fontId="16" fillId="3" borderId="11" xfId="0" applyNumberFormat="1" applyFont="1" applyFill="1" applyBorder="1" applyAlignment="1">
      <alignment horizontal="center" vertical="center"/>
    </xf>
    <xf numFmtId="167" fontId="16" fillId="3" borderId="5" xfId="0" applyNumberFormat="1" applyFont="1" applyFill="1" applyBorder="1" applyAlignment="1">
      <alignment horizontal="center" vertical="center"/>
    </xf>
    <xf numFmtId="167" fontId="16" fillId="3" borderId="12" xfId="0" applyNumberFormat="1" applyFont="1" applyFill="1" applyBorder="1" applyAlignment="1">
      <alignment horizontal="center" vertical="center"/>
    </xf>
    <xf numFmtId="167" fontId="16" fillId="10" borderId="6" xfId="0" applyNumberFormat="1" applyFont="1" applyFill="1" applyBorder="1" applyAlignment="1">
      <alignment horizontal="center" vertical="center"/>
    </xf>
    <xf numFmtId="167" fontId="16" fillId="10" borderId="7" xfId="0" applyNumberFormat="1" applyFont="1" applyFill="1" applyBorder="1" applyAlignment="1">
      <alignment horizontal="center" vertical="center"/>
    </xf>
    <xf numFmtId="167" fontId="16" fillId="10" borderId="8" xfId="0" applyNumberFormat="1" applyFont="1" applyFill="1" applyBorder="1" applyAlignment="1">
      <alignment horizontal="center" vertical="center"/>
    </xf>
    <xf numFmtId="167" fontId="16" fillId="10" borderId="11" xfId="0" applyNumberFormat="1" applyFont="1" applyFill="1" applyBorder="1" applyAlignment="1">
      <alignment horizontal="center" vertical="center"/>
    </xf>
    <xf numFmtId="167" fontId="16" fillId="10" borderId="5" xfId="0" applyNumberFormat="1" applyFont="1" applyFill="1" applyBorder="1" applyAlignment="1">
      <alignment horizontal="center" vertical="center"/>
    </xf>
    <xf numFmtId="167" fontId="16" fillId="10" borderId="12" xfId="0" applyNumberFormat="1" applyFont="1" applyFill="1" applyBorder="1" applyAlignment="1">
      <alignment horizontal="center" vertical="center"/>
    </xf>
    <xf numFmtId="3" fontId="16" fillId="3" borderId="6" xfId="0" applyNumberFormat="1" applyFont="1" applyFill="1" applyBorder="1" applyAlignment="1">
      <alignment horizontal="center" vertical="center"/>
    </xf>
    <xf numFmtId="3" fontId="16" fillId="3" borderId="8" xfId="0" applyNumberFormat="1" applyFont="1" applyFill="1" applyBorder="1" applyAlignment="1">
      <alignment horizontal="center" vertical="center"/>
    </xf>
    <xf numFmtId="3" fontId="16" fillId="3" borderId="11" xfId="0" applyNumberFormat="1" applyFont="1" applyFill="1" applyBorder="1" applyAlignment="1">
      <alignment horizontal="center" vertical="center"/>
    </xf>
    <xf numFmtId="3" fontId="16" fillId="3" borderId="12" xfId="0" applyNumberFormat="1" applyFont="1" applyFill="1" applyBorder="1" applyAlignment="1">
      <alignment horizontal="center" vertical="center"/>
    </xf>
    <xf numFmtId="0" fontId="17" fillId="5" borderId="3" xfId="0" applyFont="1" applyFill="1" applyBorder="1" applyAlignment="1">
      <alignment horizontal="center" vertical="center"/>
    </xf>
    <xf numFmtId="0" fontId="15" fillId="2" borderId="0" xfId="0" applyFont="1" applyFill="1" applyAlignment="1">
      <alignment horizontal="center" vertical="center"/>
    </xf>
    <xf numFmtId="0" fontId="19" fillId="11" borderId="28" xfId="0" applyFont="1" applyFill="1" applyBorder="1" applyAlignment="1">
      <alignment horizontal="center" vertical="center"/>
    </xf>
    <xf numFmtId="0" fontId="19" fillId="11" borderId="29" xfId="0" applyFont="1" applyFill="1" applyBorder="1" applyAlignment="1">
      <alignment horizontal="center" vertical="center"/>
    </xf>
    <xf numFmtId="0" fontId="19" fillId="11" borderId="30" xfId="0" applyFont="1" applyFill="1" applyBorder="1" applyAlignment="1">
      <alignment horizontal="center" vertical="center"/>
    </xf>
    <xf numFmtId="0" fontId="19" fillId="11" borderId="31" xfId="0" applyFont="1" applyFill="1" applyBorder="1" applyAlignment="1">
      <alignment horizontal="center" vertical="center"/>
    </xf>
    <xf numFmtId="0" fontId="19" fillId="11" borderId="32" xfId="0" applyFont="1" applyFill="1" applyBorder="1" applyAlignment="1">
      <alignment horizontal="center" vertical="center"/>
    </xf>
    <xf numFmtId="0" fontId="19" fillId="11" borderId="33" xfId="0" applyFont="1" applyFill="1" applyBorder="1" applyAlignment="1">
      <alignment horizontal="center" vertical="center"/>
    </xf>
    <xf numFmtId="0" fontId="20" fillId="7" borderId="23" xfId="1" applyFill="1" applyBorder="1" applyAlignment="1">
      <alignment vertical="center"/>
    </xf>
    <xf numFmtId="0" fontId="9" fillId="7" borderId="9" xfId="0" applyFont="1" applyFill="1" applyBorder="1" applyAlignment="1">
      <alignment vertical="center"/>
    </xf>
    <xf numFmtId="0" fontId="0" fillId="7" borderId="23" xfId="0" applyFont="1" applyFill="1" applyBorder="1" applyAlignment="1">
      <alignment vertical="center"/>
    </xf>
    <xf numFmtId="0" fontId="2" fillId="3" borderId="0" xfId="0" applyFont="1" applyFill="1" applyAlignment="1">
      <alignment horizontal="center" vertical="center" wrapText="1"/>
    </xf>
  </cellXfs>
  <cellStyles count="2">
    <cellStyle name="Hyperlink" xfId="1" builtinId="8"/>
    <cellStyle name="Normal" xfId="0" builtinId="0"/>
  </cellStyles>
  <dxfs count="17">
    <dxf>
      <font>
        <b/>
        <color rgb="FF7A5600"/>
      </font>
      <fill>
        <patternFill patternType="solid">
          <bgColor rgb="FFFFF1C7"/>
        </patternFill>
      </fill>
    </dxf>
    <dxf>
      <font>
        <b/>
        <color rgb="FFB33A3A"/>
      </font>
      <fill>
        <patternFill patternType="solid">
          <bgColor rgb="FFFDECEC"/>
        </patternFill>
      </fill>
    </dxf>
    <dxf>
      <font>
        <b/>
        <color rgb="FFB33A3A"/>
      </font>
      <fill>
        <patternFill patternType="solid">
          <bgColor rgb="FFFDECEC"/>
        </patternFill>
      </fill>
    </dxf>
    <dxf>
      <font>
        <b/>
        <color rgb="FFB33A3A"/>
      </font>
      <fill>
        <patternFill patternType="solid">
          <bgColor rgb="FFFDECEC"/>
        </patternFill>
      </fill>
    </dxf>
    <dxf>
      <font>
        <b/>
        <color rgb="FFB33A3A"/>
      </font>
      <fill>
        <patternFill patternType="solid">
          <bgColor rgb="FFFDECEC"/>
        </patternFill>
      </fill>
    </dxf>
    <dxf>
      <font>
        <b/>
        <color rgb="FFB33A3A"/>
      </font>
      <fill>
        <patternFill patternType="solid">
          <bgColor rgb="FFFDECEC"/>
        </patternFill>
      </fill>
    </dxf>
    <dxf>
      <font>
        <b/>
        <color rgb="FFB33A3A"/>
      </font>
      <fill>
        <patternFill patternType="solid">
          <bgColor rgb="FFFDECEC"/>
        </patternFill>
      </fill>
    </dxf>
    <dxf>
      <font>
        <b/>
        <color rgb="FFB33A3A"/>
      </font>
      <fill>
        <patternFill patternType="solid">
          <bgColor rgb="FFFDECEC"/>
        </patternFill>
      </fill>
    </dxf>
    <dxf>
      <font>
        <b/>
        <color rgb="FFB33A3A"/>
      </font>
      <fill>
        <patternFill patternType="solid">
          <bgColor rgb="FFFDECEC"/>
        </patternFill>
      </fill>
    </dxf>
    <dxf>
      <font>
        <b/>
        <color rgb="FFB33A3A"/>
      </font>
      <fill>
        <patternFill patternType="solid">
          <bgColor rgb="FFFDECEC"/>
        </patternFill>
      </fill>
    </dxf>
    <dxf>
      <font>
        <b/>
        <color rgb="FFB33A3A"/>
      </font>
      <fill>
        <patternFill patternType="solid">
          <bgColor rgb="FFFDECEC"/>
        </patternFill>
      </fill>
    </dxf>
    <dxf>
      <font>
        <b/>
        <color rgb="FFB33A3A"/>
      </font>
      <fill>
        <patternFill patternType="solid">
          <bgColor rgb="FFFDECEC"/>
        </patternFill>
      </fill>
    </dxf>
    <dxf>
      <font>
        <color rgb="FFB65E43"/>
      </font>
      <fill>
        <patternFill patternType="solid">
          <bgColor rgb="FFFCEBE6"/>
        </patternFill>
      </fill>
    </dxf>
    <dxf>
      <font>
        <color rgb="FF2E7D5A"/>
      </font>
      <fill>
        <patternFill patternType="solid">
          <bgColor rgb="FFE8F5EE"/>
        </patternFill>
      </fill>
    </dxf>
    <dxf>
      <font>
        <b/>
        <color rgb="FFB33A3A"/>
      </font>
      <fill>
        <patternFill patternType="solid">
          <bgColor rgb="FFFDECEC"/>
        </patternFill>
      </fill>
    </dxf>
    <dxf>
      <font>
        <b/>
        <color rgb="FFB33A3A"/>
      </font>
      <fill>
        <patternFill patternType="solid">
          <bgColor rgb="FFFDECEC"/>
        </patternFill>
      </fill>
    </dxf>
    <dxf>
      <font>
        <b/>
        <color rgb="FFB33A3A"/>
      </font>
      <fill>
        <patternFill patternType="solid">
          <bgColor rgb="FFFDEC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1600200</xdr:colOff>
      <xdr:row>47</xdr:row>
      <xdr:rowOff>76200</xdr:rowOff>
    </xdr:to>
    <xdr:sp macro="" textlink="">
      <xdr:nvSpPr>
        <xdr:cNvPr id="1027" name="Text Box 3" hidden="1">
          <a:extLst>
            <a:ext uri="{FF2B5EF4-FFF2-40B4-BE49-F238E27FC236}">
              <a16:creationId xmlns:a16="http://schemas.microsoft.com/office/drawing/2014/main" id="{E6DF4E97-CF9D-A1BF-EE60-DE1B9AD9CDD9}"/>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390525</xdr:colOff>
      <xdr:row>47</xdr:row>
      <xdr:rowOff>142875</xdr:rowOff>
    </xdr:to>
    <xdr:sp macro="" textlink="">
      <xdr:nvSpPr>
        <xdr:cNvPr id="2051" name="Text Box 3" hidden="1">
          <a:extLst>
            <a:ext uri="{FF2B5EF4-FFF2-40B4-BE49-F238E27FC236}">
              <a16:creationId xmlns:a16="http://schemas.microsoft.com/office/drawing/2014/main" id="{6465EB26-AE07-EF63-13A9-87A139401D7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persons/person.xml><?xml version="1.0" encoding="utf-8"?>
<personList xmlns="http://schemas.microsoft.com/office/spreadsheetml/2018/threadedcomments" xmlns:x="http://schemas.openxmlformats.org/spreadsheetml/2006/main">
  <person displayName="Frederick Bassili" id="{376D7398-8DDF-4479-A340-0AA7D7AAC8A7}" userId="" providerI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xpenseLogTable" displayName="ExpenseLogTable" ref="A5:O505" totalsRowShown="0">
  <autoFilter ref="A5:O505" xr:uid="{00000000-0009-0000-0100-000001000000}"/>
  <tableColumns count="15">
    <tableColumn id="1" xr3:uid="{00000000-0010-0000-0000-000001000000}" name="Expense ID"/>
    <tableColumn id="2" xr3:uid="{00000000-0010-0000-0000-000002000000}" name="Date"/>
    <tableColumn id="3" xr3:uid="{00000000-0010-0000-0000-000003000000}" name="Month (auto)"/>
    <tableColumn id="4" xr3:uid="{00000000-0010-0000-0000-000004000000}" name="Property"/>
    <tableColumn id="5" xr3:uid="{00000000-0010-0000-0000-000005000000}" name="Category"/>
    <tableColumn id="6" xr3:uid="{00000000-0010-0000-0000-000006000000}" name="Spend type (auto)"/>
    <tableColumn id="7" xr3:uid="{00000000-0010-0000-0000-000007000000}" name="Cost behavior (auto)"/>
    <tableColumn id="8" xr3:uid="{00000000-0010-0000-0000-000008000000}" name="Vendor"/>
    <tableColumn id="9" xr3:uid="{00000000-0010-0000-0000-000009000000}" name="Description"/>
    <tableColumn id="10" xr3:uid="{00000000-0010-0000-0000-00000A000000}" name="Amount"/>
    <tableColumn id="11" xr3:uid="{00000000-0010-0000-0000-00000B000000}" name="Payment method"/>
    <tableColumn id="12" xr3:uid="{00000000-0010-0000-0000-00000C000000}" name="Receipt reference / link"/>
    <tableColumn id="13" xr3:uid="{00000000-0010-0000-0000-00000D000000}" name="Receipt saved?"/>
    <tableColumn id="14" xr3:uid="{00000000-0010-0000-0000-00000E000000}" name="Reconciled?"/>
    <tableColumn id="15" xr3:uid="{00000000-0010-0000-0000-00000F000000}" name="Note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MonthlyInputsTable" displayName="MonthlyInputsTable" ref="A5:E205" totalsRowShown="0">
  <autoFilter ref="A5:E205" xr:uid="{00000000-0009-0000-0100-000002000000}"/>
  <tableColumns count="5">
    <tableColumn id="1" xr3:uid="{00000000-0010-0000-0100-000001000000}" name="Month"/>
    <tableColumn id="2" xr3:uid="{00000000-0010-0000-0100-000002000000}" name="Property"/>
    <tableColumn id="3" xr3:uid="{00000000-0010-0000-0100-000003000000}" name="Reservations / stays"/>
    <tableColumn id="4" xr3:uid="{00000000-0010-0000-0100-000004000000}" name="Cleaning fees collected"/>
    <tableColumn id="5" xr3:uid="{00000000-0010-0000-0100-000005000000}" name="Note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5" dT="2026-07-24T15:02:17.76" personId="{376D7398-8DDF-4479-A340-0AA7D7AAC8A7}" id="{27FA0D94-6C68-AB7E-9062-8973655A9A64}">
    <text>Calculated from Date. This normalized month field powers the monthly summaries.</text>
  </threadedComment>
  <threadedComment ref="G5" dT="2026-07-24T15:02:17.76" personId="{376D7398-8DDF-4479-A340-0AA7D7AAC8A7}" id="{19464FAD-3B03-12A8-62BE-CCA699EFAB42}">
    <text>Pulled from the category mapping on SETUP. Direct operating costs are included in Direct cost per stay.</text>
  </threadedComment>
</ThreadedComments>
</file>

<file path=xl/threadedComments/threadedComment2.xml><?xml version="1.0" encoding="utf-8"?>
<ThreadedComments xmlns="http://schemas.microsoft.com/office/spreadsheetml/2018/threadedcomments" xmlns:x="http://schemas.openxmlformats.org/spreadsheetml/2006/main">
  <threadedComment ref="A32" dT="2026-07-24T15:02:17.76" personId="{376D7398-8DDF-4479-A340-0AA7D7AAC8A7}" id="{6F6074CE-4B8C-8DC2-B446-44A70D4C96B0}">
    <text>Cleaning fees collected minus Cleaning &amp; laundry expense, divided by cleaning fees collected.</text>
  </threadedComment>
  <threadedComment ref="A34" dT="2026-07-24T15:02:17.76" personId="{376D7398-8DDF-4479-A340-0AA7D7AAC8A7}" id="{B42ADD46-32D9-C913-7D33-4C4DD932BC35}">
    <text>Direct operating costs divided by reservations. The Direct versus Overhead mapping is maintained on SETUP.</text>
  </threadedComment>
</ThreadedComments>
</file>

<file path=xl/worksheets/_rels/sheet3.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www.google.drive/xyz1" TargetMode="External"/><Relationship Id="rId7" Type="http://schemas.openxmlformats.org/officeDocument/2006/relationships/table" Target="../tables/table1.xml"/><Relationship Id="rId2" Type="http://schemas.openxmlformats.org/officeDocument/2006/relationships/hyperlink" Target="http://www.google.drive/xyz1" TargetMode="External"/><Relationship Id="rId1" Type="http://schemas.openxmlformats.org/officeDocument/2006/relationships/hyperlink" Target="http://www.google.drive/xyz1"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hyperlink" Target="http://www.google.drive/xyz1" TargetMode="External"/><Relationship Id="rId9"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showGridLines="0" tabSelected="1" workbookViewId="0">
      <selection sqref="A1:H2"/>
    </sheetView>
  </sheetViews>
  <sheetFormatPr defaultRowHeight="14.25"/>
  <cols>
    <col min="1" max="1" width="8" customWidth="1"/>
    <col min="2" max="2" width="9.125" customWidth="1"/>
    <col min="3" max="3" width="15.5" customWidth="1"/>
    <col min="4" max="4" width="16.125" customWidth="1"/>
    <col min="5" max="5" width="3.75" customWidth="1"/>
    <col min="6" max="6" width="9.75" customWidth="1"/>
    <col min="7" max="8" width="12.25" customWidth="1"/>
  </cols>
  <sheetData>
    <row r="1" spans="1:8" ht="33" customHeight="1">
      <c r="A1" s="93" t="s">
        <v>236</v>
      </c>
      <c r="B1" s="93" t="s">
        <v>0</v>
      </c>
      <c r="C1" s="93" t="s">
        <v>0</v>
      </c>
      <c r="D1" s="93" t="s">
        <v>0</v>
      </c>
      <c r="E1" s="93" t="s">
        <v>0</v>
      </c>
      <c r="F1" s="93" t="s">
        <v>0</v>
      </c>
      <c r="G1" s="93" t="s">
        <v>0</v>
      </c>
      <c r="H1" s="93" t="s">
        <v>0</v>
      </c>
    </row>
    <row r="2" spans="1:8" ht="33" customHeight="1">
      <c r="A2" s="93" t="s">
        <v>0</v>
      </c>
      <c r="B2" s="93" t="s">
        <v>0</v>
      </c>
      <c r="C2" s="93" t="s">
        <v>0</v>
      </c>
      <c r="D2" s="93" t="s">
        <v>0</v>
      </c>
      <c r="E2" s="93" t="s">
        <v>0</v>
      </c>
      <c r="F2" s="93" t="s">
        <v>0</v>
      </c>
      <c r="G2" s="93" t="s">
        <v>0</v>
      </c>
      <c r="H2" s="93" t="s">
        <v>0</v>
      </c>
    </row>
    <row r="3" spans="1:8" ht="27" customHeight="1">
      <c r="A3" s="181" t="s">
        <v>1</v>
      </c>
      <c r="B3" s="181"/>
      <c r="C3" s="181"/>
      <c r="D3" s="181"/>
      <c r="E3" s="181"/>
      <c r="F3" s="181"/>
      <c r="G3" s="181"/>
      <c r="H3" s="181"/>
    </row>
    <row r="4" spans="1:8" ht="27" customHeight="1">
      <c r="A4" s="181"/>
      <c r="B4" s="181"/>
      <c r="C4" s="181"/>
      <c r="D4" s="181"/>
      <c r="E4" s="181"/>
      <c r="F4" s="181"/>
      <c r="G4" s="181"/>
      <c r="H4" s="181"/>
    </row>
    <row r="5" spans="1:8">
      <c r="A5" s="14"/>
      <c r="B5" s="14"/>
      <c r="C5" s="14"/>
      <c r="D5" s="14"/>
      <c r="E5" s="14"/>
      <c r="F5" s="14"/>
      <c r="G5" s="14"/>
      <c r="H5" s="14"/>
    </row>
    <row r="6" spans="1:8" ht="18.75" customHeight="1">
      <c r="A6" s="95" t="s">
        <v>2</v>
      </c>
      <c r="B6" s="95" t="s">
        <v>2</v>
      </c>
      <c r="C6" s="95" t="s">
        <v>2</v>
      </c>
      <c r="D6" s="95" t="s">
        <v>2</v>
      </c>
      <c r="E6" s="95" t="s">
        <v>2</v>
      </c>
      <c r="F6" s="95" t="s">
        <v>2</v>
      </c>
      <c r="G6" s="95" t="s">
        <v>2</v>
      </c>
      <c r="H6" s="95" t="s">
        <v>2</v>
      </c>
    </row>
    <row r="7" spans="1:8">
      <c r="A7" s="14"/>
      <c r="B7" s="14"/>
      <c r="C7" s="14"/>
      <c r="D7" s="14"/>
      <c r="E7" s="14"/>
      <c r="F7" s="14"/>
      <c r="G7" s="14"/>
      <c r="H7" s="14"/>
    </row>
    <row r="8" spans="1:8" ht="36" customHeight="1">
      <c r="A8" s="1" t="s">
        <v>3</v>
      </c>
      <c r="B8" s="96" t="s">
        <v>4</v>
      </c>
      <c r="C8" s="96" t="s">
        <v>5</v>
      </c>
      <c r="D8" s="97" t="s">
        <v>5</v>
      </c>
      <c r="E8" s="97" t="s">
        <v>5</v>
      </c>
      <c r="F8" s="97" t="s">
        <v>5</v>
      </c>
      <c r="G8" s="97" t="s">
        <v>5</v>
      </c>
      <c r="H8" s="98" t="s">
        <v>5</v>
      </c>
    </row>
    <row r="9" spans="1:8" ht="36" customHeight="1">
      <c r="A9" s="1" t="s">
        <v>6</v>
      </c>
      <c r="B9" s="96" t="s">
        <v>7</v>
      </c>
      <c r="C9" s="96" t="s">
        <v>8</v>
      </c>
      <c r="D9" s="97" t="s">
        <v>8</v>
      </c>
      <c r="E9" s="97" t="s">
        <v>8</v>
      </c>
      <c r="F9" s="97" t="s">
        <v>8</v>
      </c>
      <c r="G9" s="97" t="s">
        <v>8</v>
      </c>
      <c r="H9" s="98" t="s">
        <v>8</v>
      </c>
    </row>
    <row r="10" spans="1:8" ht="36" customHeight="1">
      <c r="A10" s="1" t="s">
        <v>9</v>
      </c>
      <c r="B10" s="96" t="s">
        <v>10</v>
      </c>
      <c r="C10" s="96" t="s">
        <v>11</v>
      </c>
      <c r="D10" s="97" t="s">
        <v>11</v>
      </c>
      <c r="E10" s="97" t="s">
        <v>11</v>
      </c>
      <c r="F10" s="97" t="s">
        <v>11</v>
      </c>
      <c r="G10" s="97" t="s">
        <v>11</v>
      </c>
      <c r="H10" s="98" t="s">
        <v>11</v>
      </c>
    </row>
    <row r="11" spans="1:8" ht="36" customHeight="1">
      <c r="A11" s="1" t="s">
        <v>12</v>
      </c>
      <c r="B11" s="96" t="s">
        <v>13</v>
      </c>
      <c r="C11" s="96" t="s">
        <v>14</v>
      </c>
      <c r="D11" s="97" t="s">
        <v>14</v>
      </c>
      <c r="E11" s="97" t="s">
        <v>14</v>
      </c>
      <c r="F11" s="97" t="s">
        <v>14</v>
      </c>
      <c r="G11" s="97" t="s">
        <v>14</v>
      </c>
      <c r="H11" s="98" t="s">
        <v>14</v>
      </c>
    </row>
    <row r="12" spans="1:8" ht="36" customHeight="1">
      <c r="A12" s="1" t="s">
        <v>15</v>
      </c>
      <c r="B12" s="96" t="s">
        <v>16</v>
      </c>
      <c r="C12" s="96" t="s">
        <v>17</v>
      </c>
      <c r="D12" s="97" t="s">
        <v>17</v>
      </c>
      <c r="E12" s="97" t="s">
        <v>17</v>
      </c>
      <c r="F12" s="97" t="s">
        <v>17</v>
      </c>
      <c r="G12" s="97" t="s">
        <v>17</v>
      </c>
      <c r="H12" s="98" t="s">
        <v>17</v>
      </c>
    </row>
    <row r="13" spans="1:8">
      <c r="A13" s="14"/>
      <c r="B13" s="14"/>
      <c r="C13" s="14"/>
      <c r="D13" s="14"/>
      <c r="E13" s="14"/>
      <c r="F13" s="14"/>
      <c r="G13" s="14"/>
      <c r="H13" s="14"/>
    </row>
    <row r="14" spans="1:8">
      <c r="A14" s="14"/>
      <c r="B14" s="14"/>
      <c r="C14" s="14"/>
      <c r="D14" s="14"/>
      <c r="E14" s="14"/>
      <c r="F14" s="14"/>
      <c r="G14" s="14"/>
      <c r="H14" s="14"/>
    </row>
    <row r="15" spans="1:8" ht="18.75" customHeight="1">
      <c r="A15" s="95" t="s">
        <v>18</v>
      </c>
      <c r="B15" s="95" t="s">
        <v>18</v>
      </c>
      <c r="C15" s="95" t="s">
        <v>18</v>
      </c>
      <c r="D15" s="95" t="s">
        <v>18</v>
      </c>
      <c r="E15" s="14"/>
      <c r="F15" s="95" t="s">
        <v>19</v>
      </c>
      <c r="G15" s="95" t="s">
        <v>19</v>
      </c>
      <c r="H15" s="95" t="s">
        <v>19</v>
      </c>
    </row>
    <row r="16" spans="1:8">
      <c r="A16" s="14"/>
      <c r="B16" s="14"/>
      <c r="C16" s="14"/>
      <c r="D16" s="14"/>
      <c r="E16" s="14"/>
      <c r="F16" s="14"/>
      <c r="G16" s="14"/>
      <c r="H16" s="14"/>
    </row>
    <row r="17" spans="1:8" ht="21" customHeight="1">
      <c r="A17" s="99" t="s">
        <v>20</v>
      </c>
      <c r="B17" s="99"/>
      <c r="C17" s="99" t="s">
        <v>21</v>
      </c>
      <c r="D17" s="99"/>
      <c r="E17" s="14"/>
      <c r="F17" s="15" t="s">
        <v>22</v>
      </c>
      <c r="G17" s="102" t="s">
        <v>23</v>
      </c>
      <c r="H17" s="102"/>
    </row>
    <row r="18" spans="1:8" ht="52.5" customHeight="1">
      <c r="A18" s="100" t="s">
        <v>24</v>
      </c>
      <c r="B18" s="100"/>
      <c r="C18" s="100" t="s">
        <v>25</v>
      </c>
      <c r="D18" s="100"/>
      <c r="E18" s="14"/>
      <c r="F18" s="16" t="s">
        <v>26</v>
      </c>
      <c r="G18" s="103" t="s">
        <v>27</v>
      </c>
      <c r="H18" s="103"/>
    </row>
    <row r="19" spans="1:8" ht="52.5" customHeight="1">
      <c r="A19" s="101" t="s">
        <v>28</v>
      </c>
      <c r="B19" s="101"/>
      <c r="C19" s="101" t="s">
        <v>29</v>
      </c>
      <c r="D19" s="101"/>
      <c r="E19" s="14"/>
      <c r="F19" s="17" t="s">
        <v>30</v>
      </c>
      <c r="G19" s="103" t="s">
        <v>31</v>
      </c>
      <c r="H19" s="103"/>
    </row>
    <row r="20" spans="1:8" ht="52.5" customHeight="1">
      <c r="A20" s="100" t="s">
        <v>32</v>
      </c>
      <c r="B20" s="100"/>
      <c r="C20" s="100" t="s">
        <v>33</v>
      </c>
      <c r="D20" s="100"/>
      <c r="E20" s="14"/>
      <c r="F20" s="18" t="s">
        <v>34</v>
      </c>
      <c r="G20" s="103" t="s">
        <v>35</v>
      </c>
      <c r="H20" s="103"/>
    </row>
    <row r="21" spans="1:8" ht="52.5" customHeight="1">
      <c r="A21" s="101" t="s">
        <v>36</v>
      </c>
      <c r="B21" s="101"/>
      <c r="C21" s="101" t="s">
        <v>37</v>
      </c>
      <c r="D21" s="101"/>
      <c r="E21" s="14"/>
      <c r="F21" s="14"/>
      <c r="G21" s="14"/>
      <c r="H21" s="14"/>
    </row>
    <row r="22" spans="1:8" ht="52.5" customHeight="1">
      <c r="A22" s="100" t="s">
        <v>38</v>
      </c>
      <c r="B22" s="100"/>
      <c r="C22" s="100" t="s">
        <v>39</v>
      </c>
      <c r="D22" s="100"/>
      <c r="E22" s="14"/>
      <c r="F22" s="14"/>
      <c r="G22" s="14"/>
      <c r="H22" s="14"/>
    </row>
    <row r="23" spans="1:8">
      <c r="A23" s="14"/>
      <c r="B23" s="14"/>
      <c r="C23" s="14"/>
      <c r="D23" s="14"/>
      <c r="E23" s="14"/>
      <c r="F23" s="14"/>
      <c r="G23" s="14"/>
      <c r="H23" s="14"/>
    </row>
    <row r="24" spans="1:8">
      <c r="A24" s="14"/>
      <c r="B24" s="14"/>
      <c r="C24" s="14"/>
      <c r="D24" s="14"/>
      <c r="E24" s="14"/>
      <c r="F24" s="14"/>
      <c r="G24" s="14"/>
      <c r="H24" s="14"/>
    </row>
    <row r="25" spans="1:8" ht="18.75" customHeight="1">
      <c r="A25" s="95" t="s">
        <v>40</v>
      </c>
      <c r="B25" s="95" t="s">
        <v>40</v>
      </c>
      <c r="C25" s="95" t="s">
        <v>40</v>
      </c>
      <c r="D25" s="95" t="s">
        <v>40</v>
      </c>
      <c r="E25" s="95" t="s">
        <v>40</v>
      </c>
      <c r="F25" s="95" t="s">
        <v>40</v>
      </c>
      <c r="G25" s="95" t="s">
        <v>40</v>
      </c>
      <c r="H25" s="95" t="s">
        <v>40</v>
      </c>
    </row>
    <row r="26" spans="1:8">
      <c r="A26" s="14"/>
      <c r="B26" s="14"/>
      <c r="C26" s="14"/>
      <c r="D26" s="14"/>
      <c r="E26" s="14"/>
      <c r="F26" s="14"/>
      <c r="G26" s="14"/>
      <c r="H26" s="14"/>
    </row>
    <row r="27" spans="1:8" ht="25.5" customHeight="1">
      <c r="A27" s="2" t="s">
        <v>3</v>
      </c>
      <c r="B27" s="104" t="s">
        <v>41</v>
      </c>
      <c r="C27" s="104"/>
      <c r="D27" s="104"/>
      <c r="E27" s="104"/>
      <c r="F27" s="104"/>
      <c r="G27" s="104"/>
      <c r="H27" s="105"/>
    </row>
    <row r="28" spans="1:8" ht="25.5" customHeight="1">
      <c r="A28" s="2" t="s">
        <v>6</v>
      </c>
      <c r="B28" s="106" t="s">
        <v>42</v>
      </c>
      <c r="C28" s="106"/>
      <c r="D28" s="106"/>
      <c r="E28" s="106"/>
      <c r="F28" s="106"/>
      <c r="G28" s="106"/>
      <c r="H28" s="107"/>
    </row>
    <row r="29" spans="1:8" ht="25.5" customHeight="1">
      <c r="A29" s="2" t="s">
        <v>9</v>
      </c>
      <c r="B29" s="104" t="s">
        <v>43</v>
      </c>
      <c r="C29" s="104"/>
      <c r="D29" s="104"/>
      <c r="E29" s="104"/>
      <c r="F29" s="104"/>
      <c r="G29" s="104"/>
      <c r="H29" s="105"/>
    </row>
    <row r="30" spans="1:8" ht="25.5" customHeight="1">
      <c r="A30" s="2" t="s">
        <v>12</v>
      </c>
      <c r="B30" s="106" t="s">
        <v>44</v>
      </c>
      <c r="C30" s="106"/>
      <c r="D30" s="106"/>
      <c r="E30" s="106"/>
      <c r="F30" s="106"/>
      <c r="G30" s="106"/>
      <c r="H30" s="107"/>
    </row>
    <row r="31" spans="1:8" ht="25.5" customHeight="1">
      <c r="A31" s="2" t="s">
        <v>15</v>
      </c>
      <c r="B31" s="104" t="s">
        <v>45</v>
      </c>
      <c r="C31" s="104"/>
      <c r="D31" s="104"/>
      <c r="E31" s="104"/>
      <c r="F31" s="104"/>
      <c r="G31" s="104"/>
      <c r="H31" s="105"/>
    </row>
    <row r="32" spans="1:8" ht="25.5" customHeight="1">
      <c r="A32" s="2" t="s">
        <v>46</v>
      </c>
      <c r="B32" s="106" t="s">
        <v>47</v>
      </c>
      <c r="C32" s="106"/>
      <c r="D32" s="106"/>
      <c r="E32" s="106"/>
      <c r="F32" s="106"/>
      <c r="G32" s="106"/>
      <c r="H32" s="107"/>
    </row>
    <row r="33" spans="1:8">
      <c r="A33" s="14"/>
      <c r="B33" s="14"/>
      <c r="C33" s="14"/>
      <c r="D33" s="14"/>
      <c r="E33" s="14"/>
      <c r="F33" s="14"/>
      <c r="G33" s="14"/>
      <c r="H33" s="14"/>
    </row>
    <row r="34" spans="1:8">
      <c r="A34" s="14"/>
      <c r="B34" s="14"/>
      <c r="C34" s="14"/>
      <c r="D34" s="14"/>
      <c r="E34" s="14"/>
      <c r="F34" s="14"/>
      <c r="G34" s="14"/>
      <c r="H34" s="14"/>
    </row>
    <row r="35" spans="1:8">
      <c r="A35" s="108" t="s">
        <v>48</v>
      </c>
      <c r="B35" s="109" t="s">
        <v>48</v>
      </c>
      <c r="C35" s="109" t="s">
        <v>48</v>
      </c>
      <c r="D35" s="109" t="s">
        <v>48</v>
      </c>
      <c r="E35" s="109" t="s">
        <v>48</v>
      </c>
      <c r="F35" s="109" t="s">
        <v>48</v>
      </c>
      <c r="G35" s="109" t="s">
        <v>48</v>
      </c>
      <c r="H35" s="110" t="s">
        <v>48</v>
      </c>
    </row>
    <row r="36" spans="1:8">
      <c r="A36" s="111" t="s">
        <v>48</v>
      </c>
      <c r="B36" s="112" t="s">
        <v>48</v>
      </c>
      <c r="C36" s="112" t="s">
        <v>48</v>
      </c>
      <c r="D36" s="112" t="s">
        <v>48</v>
      </c>
      <c r="E36" s="112" t="s">
        <v>48</v>
      </c>
      <c r="F36" s="112" t="s">
        <v>48</v>
      </c>
      <c r="G36" s="112" t="s">
        <v>48</v>
      </c>
      <c r="H36" s="113" t="s">
        <v>48</v>
      </c>
    </row>
    <row r="37" spans="1:8">
      <c r="A37" s="114" t="s">
        <v>48</v>
      </c>
      <c r="B37" s="115" t="s">
        <v>48</v>
      </c>
      <c r="C37" s="115" t="s">
        <v>48</v>
      </c>
      <c r="D37" s="115" t="s">
        <v>48</v>
      </c>
      <c r="E37" s="115" t="s">
        <v>48</v>
      </c>
      <c r="F37" s="115" t="s">
        <v>48</v>
      </c>
      <c r="G37" s="115" t="s">
        <v>48</v>
      </c>
      <c r="H37" s="116" t="s">
        <v>48</v>
      </c>
    </row>
  </sheetData>
  <mergeCells count="39">
    <mergeCell ref="B31:H31"/>
    <mergeCell ref="B32:H32"/>
    <mergeCell ref="A35:H37"/>
    <mergeCell ref="A25:H25"/>
    <mergeCell ref="B27:H27"/>
    <mergeCell ref="B28:H28"/>
    <mergeCell ref="B29:H29"/>
    <mergeCell ref="B30:H30"/>
    <mergeCell ref="A21:B21"/>
    <mergeCell ref="C21:D21"/>
    <mergeCell ref="A22:B22"/>
    <mergeCell ref="C22:D22"/>
    <mergeCell ref="F15:H15"/>
    <mergeCell ref="G17:H17"/>
    <mergeCell ref="G18:H18"/>
    <mergeCell ref="G19:H19"/>
    <mergeCell ref="G20:H20"/>
    <mergeCell ref="A18:B18"/>
    <mergeCell ref="C18:D18"/>
    <mergeCell ref="A19:B19"/>
    <mergeCell ref="C19:D19"/>
    <mergeCell ref="A20:B20"/>
    <mergeCell ref="C20:D20"/>
    <mergeCell ref="B12:C12"/>
    <mergeCell ref="D12:H12"/>
    <mergeCell ref="A15:D15"/>
    <mergeCell ref="A17:B17"/>
    <mergeCell ref="C17:D17"/>
    <mergeCell ref="B9:C9"/>
    <mergeCell ref="D9:H9"/>
    <mergeCell ref="B10:C10"/>
    <mergeCell ref="D10:H10"/>
    <mergeCell ref="B11:C11"/>
    <mergeCell ref="D11:H11"/>
    <mergeCell ref="A1:H2"/>
    <mergeCell ref="A3:H4"/>
    <mergeCell ref="A6:H6"/>
    <mergeCell ref="B8:C8"/>
    <mergeCell ref="D8:H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7"/>
  <sheetViews>
    <sheetView showGridLines="0" workbookViewId="0">
      <selection sqref="A1:J2"/>
    </sheetView>
  </sheetViews>
  <sheetFormatPr defaultRowHeight="14.25"/>
  <cols>
    <col min="1" max="1" width="16.625" customWidth="1"/>
    <col min="2" max="2" width="15" customWidth="1"/>
    <col min="3" max="3" width="2.25" customWidth="1"/>
    <col min="4" max="4" width="22.75" customWidth="1"/>
    <col min="5" max="5" width="10" customWidth="1"/>
    <col min="6" max="6" width="10.5" customWidth="1"/>
    <col min="7" max="7" width="28.875" customWidth="1"/>
    <col min="8" max="8" width="2.25" customWidth="1"/>
    <col min="9" max="9" width="21.625" customWidth="1"/>
    <col min="10" max="10" width="21.125" customWidth="1"/>
  </cols>
  <sheetData>
    <row r="1" spans="1:10" ht="33" customHeight="1">
      <c r="A1" s="93" t="s">
        <v>49</v>
      </c>
      <c r="B1" s="93" t="s">
        <v>49</v>
      </c>
      <c r="C1" s="93" t="s">
        <v>49</v>
      </c>
      <c r="D1" s="93" t="s">
        <v>49</v>
      </c>
      <c r="E1" s="93" t="s">
        <v>49</v>
      </c>
      <c r="F1" s="93" t="s">
        <v>49</v>
      </c>
      <c r="G1" s="93" t="s">
        <v>49</v>
      </c>
      <c r="H1" s="93" t="s">
        <v>49</v>
      </c>
      <c r="I1" s="93" t="s">
        <v>49</v>
      </c>
      <c r="J1" s="93" t="s">
        <v>49</v>
      </c>
    </row>
    <row r="2" spans="1:10" ht="33" customHeight="1">
      <c r="A2" s="93" t="s">
        <v>49</v>
      </c>
      <c r="B2" s="93" t="s">
        <v>49</v>
      </c>
      <c r="C2" s="93" t="s">
        <v>49</v>
      </c>
      <c r="D2" s="93" t="s">
        <v>49</v>
      </c>
      <c r="E2" s="93" t="s">
        <v>49</v>
      </c>
      <c r="F2" s="93" t="s">
        <v>49</v>
      </c>
      <c r="G2" s="93" t="s">
        <v>49</v>
      </c>
      <c r="H2" s="93" t="s">
        <v>49</v>
      </c>
      <c r="I2" s="93" t="s">
        <v>49</v>
      </c>
      <c r="J2" s="93" t="s">
        <v>49</v>
      </c>
    </row>
    <row r="3" spans="1:10" ht="27" customHeight="1">
      <c r="A3" s="94" t="s">
        <v>50</v>
      </c>
      <c r="B3" s="94" t="s">
        <v>50</v>
      </c>
      <c r="C3" s="94" t="s">
        <v>50</v>
      </c>
      <c r="D3" s="94" t="s">
        <v>50</v>
      </c>
      <c r="E3" s="94" t="s">
        <v>50</v>
      </c>
      <c r="F3" s="94" t="s">
        <v>50</v>
      </c>
      <c r="G3" s="94" t="s">
        <v>50</v>
      </c>
      <c r="H3" s="94" t="s">
        <v>50</v>
      </c>
      <c r="I3" s="94" t="s">
        <v>50</v>
      </c>
      <c r="J3" s="94" t="s">
        <v>50</v>
      </c>
    </row>
    <row r="4" spans="1:10" ht="27" customHeight="1">
      <c r="A4" s="94" t="s">
        <v>50</v>
      </c>
      <c r="B4" s="94" t="s">
        <v>50</v>
      </c>
      <c r="C4" s="94" t="s">
        <v>50</v>
      </c>
      <c r="D4" s="94" t="s">
        <v>50</v>
      </c>
      <c r="E4" s="94" t="s">
        <v>50</v>
      </c>
      <c r="F4" s="94" t="s">
        <v>50</v>
      </c>
      <c r="G4" s="94" t="s">
        <v>50</v>
      </c>
      <c r="H4" s="94" t="s">
        <v>50</v>
      </c>
      <c r="I4" s="94" t="s">
        <v>50</v>
      </c>
      <c r="J4" s="94" t="s">
        <v>50</v>
      </c>
    </row>
    <row r="5" spans="1:10">
      <c r="A5" s="14"/>
      <c r="B5" s="14"/>
      <c r="C5" s="14"/>
      <c r="D5" s="14"/>
      <c r="E5" s="14"/>
      <c r="F5" s="14"/>
      <c r="G5" s="14"/>
      <c r="H5" s="14"/>
      <c r="I5" s="14"/>
      <c r="J5" s="14"/>
    </row>
    <row r="6" spans="1:10" ht="18.75" customHeight="1">
      <c r="A6" s="95" t="s">
        <v>51</v>
      </c>
      <c r="B6" s="95" t="s">
        <v>51</v>
      </c>
      <c r="C6" s="14"/>
      <c r="D6" s="95" t="s">
        <v>52</v>
      </c>
      <c r="E6" s="95" t="s">
        <v>52</v>
      </c>
      <c r="F6" s="95" t="s">
        <v>52</v>
      </c>
      <c r="G6" s="95" t="s">
        <v>52</v>
      </c>
      <c r="H6" s="14"/>
      <c r="I6" s="95" t="s">
        <v>53</v>
      </c>
      <c r="J6" s="95" t="s">
        <v>53</v>
      </c>
    </row>
    <row r="7" spans="1:10">
      <c r="A7" s="14"/>
      <c r="B7" s="14"/>
      <c r="C7" s="14"/>
      <c r="D7" s="14"/>
      <c r="E7" s="14"/>
      <c r="F7" s="14"/>
      <c r="G7" s="14"/>
      <c r="H7" s="14"/>
      <c r="I7" s="14"/>
      <c r="J7" s="14"/>
    </row>
    <row r="8" spans="1:10" ht="25.5" customHeight="1">
      <c r="A8" s="19" t="s">
        <v>54</v>
      </c>
      <c r="B8" s="20">
        <v>2026</v>
      </c>
      <c r="C8" s="14"/>
      <c r="D8" s="7" t="s">
        <v>55</v>
      </c>
      <c r="E8" s="8" t="s">
        <v>56</v>
      </c>
      <c r="F8" s="8" t="s">
        <v>57</v>
      </c>
      <c r="G8" s="9" t="s">
        <v>58</v>
      </c>
      <c r="H8" s="14"/>
      <c r="I8" s="5" t="s">
        <v>59</v>
      </c>
      <c r="J8" s="6" t="s">
        <v>60</v>
      </c>
    </row>
    <row r="9" spans="1:10" ht="25.5" customHeight="1">
      <c r="A9" s="19" t="s">
        <v>61</v>
      </c>
      <c r="B9" s="21" t="s">
        <v>62</v>
      </c>
      <c r="C9" s="14"/>
      <c r="D9" s="22" t="s">
        <v>63</v>
      </c>
      <c r="E9" s="23" t="s">
        <v>64</v>
      </c>
      <c r="F9" s="23" t="s">
        <v>65</v>
      </c>
      <c r="G9" s="3" t="s">
        <v>66</v>
      </c>
      <c r="H9" s="14"/>
      <c r="I9" s="24" t="s">
        <v>67</v>
      </c>
      <c r="J9" s="25" t="s">
        <v>68</v>
      </c>
    </row>
    <row r="10" spans="1:10" ht="25.5" customHeight="1">
      <c r="A10" s="19" t="s">
        <v>69</v>
      </c>
      <c r="B10" s="26"/>
      <c r="C10" s="14"/>
      <c r="D10" s="22" t="s">
        <v>70</v>
      </c>
      <c r="E10" s="23" t="s">
        <v>64</v>
      </c>
      <c r="F10" s="23" t="s">
        <v>65</v>
      </c>
      <c r="G10" s="3" t="s">
        <v>71</v>
      </c>
      <c r="H10" s="14"/>
      <c r="I10" s="24" t="s">
        <v>72</v>
      </c>
      <c r="J10" s="25" t="s">
        <v>68</v>
      </c>
    </row>
    <row r="11" spans="1:10" ht="25.5" customHeight="1">
      <c r="A11" s="14"/>
      <c r="B11" s="14"/>
      <c r="C11" s="14"/>
      <c r="D11" s="22" t="s">
        <v>73</v>
      </c>
      <c r="E11" s="23" t="s">
        <v>64</v>
      </c>
      <c r="F11" s="23" t="s">
        <v>65</v>
      </c>
      <c r="G11" s="3" t="s">
        <v>74</v>
      </c>
      <c r="H11" s="14"/>
      <c r="I11" s="24" t="s">
        <v>75</v>
      </c>
      <c r="J11" s="25" t="s">
        <v>68</v>
      </c>
    </row>
    <row r="12" spans="1:10" ht="25.5" customHeight="1">
      <c r="A12" s="14"/>
      <c r="B12" s="14"/>
      <c r="C12" s="14"/>
      <c r="D12" s="22" t="s">
        <v>76</v>
      </c>
      <c r="E12" s="23" t="s">
        <v>64</v>
      </c>
      <c r="F12" s="23" t="s">
        <v>65</v>
      </c>
      <c r="G12" s="3" t="s">
        <v>77</v>
      </c>
      <c r="H12" s="14"/>
      <c r="I12" s="24" t="s">
        <v>78</v>
      </c>
      <c r="J12" s="25" t="s">
        <v>79</v>
      </c>
    </row>
    <row r="13" spans="1:10" ht="25.5" customHeight="1">
      <c r="A13" s="95" t="s">
        <v>80</v>
      </c>
      <c r="B13" s="95" t="s">
        <v>80</v>
      </c>
      <c r="C13" s="14"/>
      <c r="D13" s="22" t="s">
        <v>81</v>
      </c>
      <c r="E13" s="23" t="s">
        <v>64</v>
      </c>
      <c r="F13" s="23" t="s">
        <v>65</v>
      </c>
      <c r="G13" s="3" t="s">
        <v>82</v>
      </c>
      <c r="H13" s="14"/>
      <c r="I13" s="24" t="s">
        <v>83</v>
      </c>
      <c r="J13" s="25" t="s">
        <v>84</v>
      </c>
    </row>
    <row r="14" spans="1:10" ht="25.5" customHeight="1">
      <c r="A14" s="14"/>
      <c r="B14" s="14"/>
      <c r="C14" s="14"/>
      <c r="D14" s="22" t="s">
        <v>85</v>
      </c>
      <c r="E14" s="23" t="s">
        <v>64</v>
      </c>
      <c r="F14" s="23" t="s">
        <v>86</v>
      </c>
      <c r="G14" s="3" t="s">
        <v>87</v>
      </c>
      <c r="H14" s="14"/>
      <c r="I14" s="24" t="s">
        <v>88</v>
      </c>
      <c r="J14" s="25" t="s">
        <v>89</v>
      </c>
    </row>
    <row r="15" spans="1:10" ht="25.5" customHeight="1">
      <c r="A15" s="5" t="s">
        <v>90</v>
      </c>
      <c r="B15" s="6" t="s">
        <v>91</v>
      </c>
      <c r="C15" s="14"/>
      <c r="D15" s="22" t="s">
        <v>92</v>
      </c>
      <c r="E15" s="23" t="s">
        <v>64</v>
      </c>
      <c r="F15" s="23" t="s">
        <v>86</v>
      </c>
      <c r="G15" s="3" t="s">
        <v>93</v>
      </c>
      <c r="H15" s="14"/>
      <c r="I15" s="24" t="s">
        <v>94</v>
      </c>
      <c r="J15" s="25" t="s">
        <v>95</v>
      </c>
    </row>
    <row r="16" spans="1:10" ht="25.5" customHeight="1">
      <c r="A16" s="27" t="s">
        <v>96</v>
      </c>
      <c r="B16" s="28" t="s">
        <v>97</v>
      </c>
      <c r="C16" s="14"/>
      <c r="D16" s="22" t="s">
        <v>98</v>
      </c>
      <c r="E16" s="23" t="s">
        <v>64</v>
      </c>
      <c r="F16" s="23" t="s">
        <v>86</v>
      </c>
      <c r="G16" s="3" t="s">
        <v>99</v>
      </c>
      <c r="H16" s="14"/>
      <c r="I16" s="29" t="s">
        <v>100</v>
      </c>
      <c r="J16" s="30" t="s">
        <v>101</v>
      </c>
    </row>
    <row r="17" spans="1:10" ht="31.5" customHeight="1">
      <c r="A17" s="179" t="s">
        <v>221</v>
      </c>
      <c r="B17" s="28" t="s">
        <v>102</v>
      </c>
      <c r="C17" s="14"/>
      <c r="D17" s="22" t="s">
        <v>103</v>
      </c>
      <c r="E17" s="23" t="s">
        <v>64</v>
      </c>
      <c r="F17" s="23" t="s">
        <v>86</v>
      </c>
      <c r="G17" s="3" t="s">
        <v>104</v>
      </c>
      <c r="H17" s="14"/>
      <c r="I17" s="14"/>
      <c r="J17" s="14"/>
    </row>
    <row r="18" spans="1:10" ht="31.5" customHeight="1">
      <c r="A18" s="179" t="s">
        <v>222</v>
      </c>
      <c r="B18" s="28" t="s">
        <v>105</v>
      </c>
      <c r="C18" s="14"/>
      <c r="D18" s="22" t="s">
        <v>106</v>
      </c>
      <c r="E18" s="23" t="s">
        <v>64</v>
      </c>
      <c r="F18" s="23" t="s">
        <v>86</v>
      </c>
      <c r="G18" s="3" t="s">
        <v>107</v>
      </c>
      <c r="H18" s="14"/>
      <c r="I18" s="14"/>
      <c r="J18" s="14"/>
    </row>
    <row r="19" spans="1:10" ht="31.5" customHeight="1">
      <c r="A19" s="179" t="s">
        <v>223</v>
      </c>
      <c r="B19" s="28" t="s">
        <v>108</v>
      </c>
      <c r="C19" s="14"/>
      <c r="D19" s="22" t="s">
        <v>109</v>
      </c>
      <c r="E19" s="23" t="s">
        <v>110</v>
      </c>
      <c r="F19" s="23" t="s">
        <v>110</v>
      </c>
      <c r="G19" s="3" t="s">
        <v>111</v>
      </c>
      <c r="H19" s="14"/>
      <c r="I19" s="14"/>
      <c r="J19" s="14"/>
    </row>
    <row r="20" spans="1:10" ht="31.5" customHeight="1">
      <c r="A20" s="27" t="s">
        <v>112</v>
      </c>
      <c r="B20" s="28" t="s">
        <v>113</v>
      </c>
      <c r="C20" s="14"/>
      <c r="D20" s="22" t="s">
        <v>114</v>
      </c>
      <c r="E20" s="23" t="s">
        <v>64</v>
      </c>
      <c r="F20" s="23" t="s">
        <v>86</v>
      </c>
      <c r="G20" s="3" t="s">
        <v>115</v>
      </c>
      <c r="H20" s="14"/>
      <c r="I20" s="14"/>
      <c r="J20" s="14"/>
    </row>
    <row r="21" spans="1:10">
      <c r="A21" s="31" t="s">
        <v>116</v>
      </c>
      <c r="B21" s="32" t="s">
        <v>117</v>
      </c>
      <c r="C21" s="14"/>
      <c r="D21" s="14"/>
      <c r="E21" s="14"/>
      <c r="F21" s="14"/>
      <c r="G21" s="14"/>
      <c r="H21" s="14"/>
      <c r="I21" s="14"/>
      <c r="J21" s="14"/>
    </row>
    <row r="22" spans="1:10">
      <c r="A22" s="14"/>
      <c r="B22" s="14"/>
      <c r="C22" s="14"/>
      <c r="D22" s="14"/>
      <c r="E22" s="14"/>
      <c r="F22" s="14"/>
      <c r="G22" s="14"/>
      <c r="H22" s="14"/>
      <c r="I22" s="14"/>
      <c r="J22" s="14"/>
    </row>
    <row r="23" spans="1:10">
      <c r="A23" s="14"/>
      <c r="B23" s="14"/>
      <c r="C23" s="14"/>
      <c r="D23" s="14"/>
      <c r="E23" s="14"/>
      <c r="F23" s="14"/>
      <c r="G23" s="14"/>
      <c r="H23" s="14"/>
      <c r="I23" s="14"/>
      <c r="J23" s="14"/>
    </row>
    <row r="24" spans="1:10">
      <c r="A24" s="117" t="s">
        <v>118</v>
      </c>
      <c r="B24" s="118" t="s">
        <v>118</v>
      </c>
      <c r="C24" s="118" t="s">
        <v>118</v>
      </c>
      <c r="D24" s="118" t="s">
        <v>118</v>
      </c>
      <c r="E24" s="118" t="s">
        <v>118</v>
      </c>
      <c r="F24" s="118" t="s">
        <v>118</v>
      </c>
      <c r="G24" s="118" t="s">
        <v>118</v>
      </c>
      <c r="H24" s="118" t="s">
        <v>118</v>
      </c>
      <c r="I24" s="118" t="s">
        <v>118</v>
      </c>
      <c r="J24" s="119" t="s">
        <v>118</v>
      </c>
    </row>
    <row r="25" spans="1:10">
      <c r="A25" s="120" t="s">
        <v>118</v>
      </c>
      <c r="B25" s="121" t="s">
        <v>118</v>
      </c>
      <c r="C25" s="121" t="s">
        <v>118</v>
      </c>
      <c r="D25" s="121" t="s">
        <v>118</v>
      </c>
      <c r="E25" s="121" t="s">
        <v>118</v>
      </c>
      <c r="F25" s="121" t="s">
        <v>118</v>
      </c>
      <c r="G25" s="121" t="s">
        <v>118</v>
      </c>
      <c r="H25" s="121" t="s">
        <v>118</v>
      </c>
      <c r="I25" s="121" t="s">
        <v>118</v>
      </c>
      <c r="J25" s="122" t="s">
        <v>118</v>
      </c>
    </row>
    <row r="26" spans="1:10">
      <c r="A26" s="120" t="s">
        <v>118</v>
      </c>
      <c r="B26" s="121" t="s">
        <v>118</v>
      </c>
      <c r="C26" s="121" t="s">
        <v>118</v>
      </c>
      <c r="D26" s="121" t="s">
        <v>118</v>
      </c>
      <c r="E26" s="121" t="s">
        <v>118</v>
      </c>
      <c r="F26" s="121" t="s">
        <v>118</v>
      </c>
      <c r="G26" s="121" t="s">
        <v>118</v>
      </c>
      <c r="H26" s="121" t="s">
        <v>118</v>
      </c>
      <c r="I26" s="121" t="s">
        <v>118</v>
      </c>
      <c r="J26" s="122" t="s">
        <v>118</v>
      </c>
    </row>
    <row r="27" spans="1:10">
      <c r="A27" s="123" t="s">
        <v>118</v>
      </c>
      <c r="B27" s="124" t="s">
        <v>118</v>
      </c>
      <c r="C27" s="124" t="s">
        <v>118</v>
      </c>
      <c r="D27" s="124" t="s">
        <v>118</v>
      </c>
      <c r="E27" s="124" t="s">
        <v>118</v>
      </c>
      <c r="F27" s="124" t="s">
        <v>118</v>
      </c>
      <c r="G27" s="124" t="s">
        <v>118</v>
      </c>
      <c r="H27" s="124" t="s">
        <v>118</v>
      </c>
      <c r="I27" s="124" t="s">
        <v>118</v>
      </c>
      <c r="J27" s="125" t="s">
        <v>118</v>
      </c>
    </row>
  </sheetData>
  <mergeCells count="7">
    <mergeCell ref="A24:J27"/>
    <mergeCell ref="A1:J2"/>
    <mergeCell ref="A3:J4"/>
    <mergeCell ref="A6:B6"/>
    <mergeCell ref="A13:B13"/>
    <mergeCell ref="D6:G6"/>
    <mergeCell ref="I6:J6"/>
  </mergeCells>
  <dataValidations count="3">
    <dataValidation type="whole" sqref="B8" xr:uid="{00000000-0002-0000-0100-000000000000}">
      <formula1>2020</formula1>
      <formula2>2100</formula2>
    </dataValidation>
    <dataValidation type="list" sqref="E9:E20" xr:uid="{00000000-0002-0000-0100-000001000000}">
      <formula1>"Operating,Capital"</formula1>
    </dataValidation>
    <dataValidation type="list" sqref="F9:F20" xr:uid="{00000000-0002-0000-0100-000002000000}">
      <formula1>"Direct,Overhead,Capital"</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05"/>
  <sheetViews>
    <sheetView showGridLines="0" workbookViewId="0">
      <selection activeCell="H17" sqref="H17"/>
    </sheetView>
  </sheetViews>
  <sheetFormatPr defaultRowHeight="14.25"/>
  <cols>
    <col min="1" max="1" width="10.25" customWidth="1"/>
    <col min="2" max="3" width="10" customWidth="1"/>
    <col min="4" max="4" width="17.75" customWidth="1"/>
    <col min="5" max="5" width="18.875" customWidth="1"/>
    <col min="6" max="6" width="10.5" customWidth="1"/>
    <col min="7" max="7" width="11.625" customWidth="1"/>
    <col min="8" max="8" width="15" customWidth="1"/>
    <col min="9" max="9" width="25.5" customWidth="1"/>
    <col min="10" max="10" width="10.5" customWidth="1"/>
    <col min="11" max="11" width="18.375" customWidth="1"/>
    <col min="12" max="12" width="23.375" customWidth="1"/>
    <col min="13" max="13" width="10" customWidth="1"/>
    <col min="14" max="14" width="9.75" customWidth="1"/>
    <col min="15" max="15" width="25.5" customWidth="1"/>
  </cols>
  <sheetData>
    <row r="1" spans="1:15" ht="33" customHeight="1">
      <c r="A1" s="93" t="s">
        <v>119</v>
      </c>
      <c r="B1" s="93" t="s">
        <v>119</v>
      </c>
      <c r="C1" s="93" t="s">
        <v>119</v>
      </c>
      <c r="D1" s="93" t="s">
        <v>119</v>
      </c>
      <c r="E1" s="93" t="s">
        <v>119</v>
      </c>
      <c r="F1" s="93" t="s">
        <v>119</v>
      </c>
      <c r="G1" s="93" t="s">
        <v>119</v>
      </c>
      <c r="H1" s="93" t="s">
        <v>119</v>
      </c>
      <c r="I1" s="93" t="s">
        <v>119</v>
      </c>
      <c r="J1" s="93" t="s">
        <v>119</v>
      </c>
      <c r="K1" s="93" t="s">
        <v>119</v>
      </c>
      <c r="L1" s="93" t="s">
        <v>119</v>
      </c>
      <c r="M1" s="93" t="s">
        <v>119</v>
      </c>
      <c r="N1" s="93" t="s">
        <v>119</v>
      </c>
      <c r="O1" s="93" t="s">
        <v>119</v>
      </c>
    </row>
    <row r="2" spans="1:15" ht="33" customHeight="1">
      <c r="A2" s="93" t="s">
        <v>119</v>
      </c>
      <c r="B2" s="93" t="s">
        <v>119</v>
      </c>
      <c r="C2" s="93" t="s">
        <v>119</v>
      </c>
      <c r="D2" s="93" t="s">
        <v>119</v>
      </c>
      <c r="E2" s="93" t="s">
        <v>119</v>
      </c>
      <c r="F2" s="93" t="s">
        <v>119</v>
      </c>
      <c r="G2" s="93" t="s">
        <v>119</v>
      </c>
      <c r="H2" s="93" t="s">
        <v>119</v>
      </c>
      <c r="I2" s="93" t="s">
        <v>119</v>
      </c>
      <c r="J2" s="93" t="s">
        <v>119</v>
      </c>
      <c r="K2" s="93" t="s">
        <v>119</v>
      </c>
      <c r="L2" s="93" t="s">
        <v>119</v>
      </c>
      <c r="M2" s="93" t="s">
        <v>119</v>
      </c>
      <c r="N2" s="93" t="s">
        <v>119</v>
      </c>
      <c r="O2" s="93" t="s">
        <v>119</v>
      </c>
    </row>
    <row r="3" spans="1:15" ht="27" customHeight="1">
      <c r="A3" s="94" t="s">
        <v>120</v>
      </c>
      <c r="B3" s="94" t="s">
        <v>120</v>
      </c>
      <c r="C3" s="94" t="s">
        <v>120</v>
      </c>
      <c r="D3" s="94" t="s">
        <v>120</v>
      </c>
      <c r="E3" s="94" t="s">
        <v>120</v>
      </c>
      <c r="F3" s="94" t="s">
        <v>120</v>
      </c>
      <c r="G3" s="94" t="s">
        <v>120</v>
      </c>
      <c r="H3" s="94" t="s">
        <v>120</v>
      </c>
      <c r="I3" s="94" t="s">
        <v>120</v>
      </c>
      <c r="J3" s="94" t="s">
        <v>120</v>
      </c>
      <c r="K3" s="94" t="s">
        <v>120</v>
      </c>
      <c r="L3" s="94" t="s">
        <v>120</v>
      </c>
      <c r="M3" s="94" t="s">
        <v>120</v>
      </c>
      <c r="N3" s="94" t="s">
        <v>120</v>
      </c>
      <c r="O3" s="94" t="s">
        <v>120</v>
      </c>
    </row>
    <row r="4" spans="1:15" ht="27" customHeight="1">
      <c r="A4" s="94" t="s">
        <v>120</v>
      </c>
      <c r="B4" s="94" t="s">
        <v>120</v>
      </c>
      <c r="C4" s="94" t="s">
        <v>120</v>
      </c>
      <c r="D4" s="94" t="s">
        <v>120</v>
      </c>
      <c r="E4" s="94" t="s">
        <v>120</v>
      </c>
      <c r="F4" s="94" t="s">
        <v>120</v>
      </c>
      <c r="G4" s="94" t="s">
        <v>120</v>
      </c>
      <c r="H4" s="94" t="s">
        <v>120</v>
      </c>
      <c r="I4" s="94" t="s">
        <v>120</v>
      </c>
      <c r="J4" s="94" t="s">
        <v>120</v>
      </c>
      <c r="K4" s="94" t="s">
        <v>120</v>
      </c>
      <c r="L4" s="94" t="s">
        <v>120</v>
      </c>
      <c r="M4" s="94" t="s">
        <v>120</v>
      </c>
      <c r="N4" s="94" t="s">
        <v>120</v>
      </c>
      <c r="O4" s="94" t="s">
        <v>120</v>
      </c>
    </row>
    <row r="5" spans="1:15" ht="25.5" customHeight="1">
      <c r="A5" s="10" t="s">
        <v>121</v>
      </c>
      <c r="B5" s="11" t="s">
        <v>122</v>
      </c>
      <c r="C5" s="11" t="s">
        <v>123</v>
      </c>
      <c r="D5" s="11" t="s">
        <v>124</v>
      </c>
      <c r="E5" s="11" t="s">
        <v>55</v>
      </c>
      <c r="F5" s="11" t="s">
        <v>125</v>
      </c>
      <c r="G5" s="11" t="s">
        <v>126</v>
      </c>
      <c r="H5" s="11" t="s">
        <v>127</v>
      </c>
      <c r="I5" s="11" t="s">
        <v>128</v>
      </c>
      <c r="J5" s="11" t="s">
        <v>129</v>
      </c>
      <c r="K5" s="11" t="s">
        <v>59</v>
      </c>
      <c r="L5" s="11" t="s">
        <v>130</v>
      </c>
      <c r="M5" s="11" t="s">
        <v>131</v>
      </c>
      <c r="N5" s="11" t="s">
        <v>132</v>
      </c>
      <c r="O5" s="12" t="s">
        <v>60</v>
      </c>
    </row>
    <row r="6" spans="1:15">
      <c r="A6" s="33">
        <v>1</v>
      </c>
      <c r="B6" s="34">
        <v>46023</v>
      </c>
      <c r="C6" s="35">
        <f t="shared" ref="C6:C69" si="0">IF(B6="","",DATE(YEAR(B6),MONTH(B6),1))</f>
        <v>46023</v>
      </c>
      <c r="D6" s="36" t="s">
        <v>221</v>
      </c>
      <c r="E6" s="36" t="s">
        <v>73</v>
      </c>
      <c r="F6" s="37" t="str">
        <f>IF(E6="","",IFERROR(VLOOKUP(E6,SETUP!$D$9:$F$20,2,FALSE),"Review"))</f>
        <v>Operating</v>
      </c>
      <c r="G6" s="37" t="str">
        <f>IF(E6="","",IFERROR(VLOOKUP(E6,SETUP!$D$9:$F$20,3,FALSE),"Review"))</f>
        <v>Direct</v>
      </c>
      <c r="H6" s="36" t="s">
        <v>208</v>
      </c>
      <c r="I6" s="36" t="s">
        <v>209</v>
      </c>
      <c r="J6" s="38">
        <v>23.64</v>
      </c>
      <c r="K6" s="36" t="s">
        <v>88</v>
      </c>
      <c r="L6" s="178" t="s">
        <v>210</v>
      </c>
      <c r="M6" s="36" t="s">
        <v>211</v>
      </c>
      <c r="N6" s="180" t="s">
        <v>211</v>
      </c>
      <c r="O6" s="39"/>
    </row>
    <row r="7" spans="1:15">
      <c r="A7" s="33">
        <v>2</v>
      </c>
      <c r="B7" s="34">
        <v>46023</v>
      </c>
      <c r="C7" s="35">
        <f t="shared" si="0"/>
        <v>46023</v>
      </c>
      <c r="D7" s="36" t="s">
        <v>222</v>
      </c>
      <c r="E7" s="36" t="s">
        <v>76</v>
      </c>
      <c r="F7" s="37" t="str">
        <f>IF(E7="","",IFERROR(VLOOKUP(E7,SETUP!$D$9:$F$20,2,FALSE),"Review"))</f>
        <v>Operating</v>
      </c>
      <c r="G7" s="37" t="str">
        <f>IF(E7="","",IFERROR(VLOOKUP(E7,SETUP!$D$9:$F$20,3,FALSE),"Review"))</f>
        <v>Direct</v>
      </c>
      <c r="H7" s="36" t="s">
        <v>212</v>
      </c>
      <c r="I7" s="36" t="s">
        <v>213</v>
      </c>
      <c r="J7" s="38">
        <v>43.43</v>
      </c>
      <c r="K7" s="36" t="s">
        <v>67</v>
      </c>
      <c r="L7" s="178" t="s">
        <v>214</v>
      </c>
      <c r="M7" s="36" t="s">
        <v>215</v>
      </c>
      <c r="N7" s="180" t="s">
        <v>211</v>
      </c>
      <c r="O7" s="39" t="s">
        <v>216</v>
      </c>
    </row>
    <row r="8" spans="1:15">
      <c r="A8" s="33">
        <v>3</v>
      </c>
      <c r="B8" s="34">
        <v>46027</v>
      </c>
      <c r="C8" s="35">
        <f t="shared" si="0"/>
        <v>46023</v>
      </c>
      <c r="D8" s="36" t="s">
        <v>221</v>
      </c>
      <c r="E8" s="36" t="s">
        <v>109</v>
      </c>
      <c r="F8" s="37" t="str">
        <f>IF(E8="","",IFERROR(VLOOKUP(E8,SETUP!$D$9:$F$20,2,FALSE),"Review"))</f>
        <v>Capital</v>
      </c>
      <c r="G8" s="37" t="str">
        <f>IF(E8="","",IFERROR(VLOOKUP(E8,SETUP!$D$9:$F$20,3,FALSE),"Review"))</f>
        <v>Capital</v>
      </c>
      <c r="H8" s="36" t="s">
        <v>217</v>
      </c>
      <c r="I8" s="36" t="s">
        <v>218</v>
      </c>
      <c r="J8" s="38">
        <v>1577.12</v>
      </c>
      <c r="K8" s="36" t="s">
        <v>88</v>
      </c>
      <c r="L8" s="178" t="s">
        <v>219</v>
      </c>
      <c r="M8" s="36" t="s">
        <v>215</v>
      </c>
      <c r="N8" s="180" t="s">
        <v>211</v>
      </c>
      <c r="O8" s="39"/>
    </row>
    <row r="9" spans="1:15">
      <c r="A9" s="33">
        <v>4</v>
      </c>
      <c r="B9" s="34">
        <v>46028</v>
      </c>
      <c r="C9" s="35">
        <f t="shared" si="0"/>
        <v>46023</v>
      </c>
      <c r="D9" s="36" t="s">
        <v>223</v>
      </c>
      <c r="E9" s="36" t="s">
        <v>73</v>
      </c>
      <c r="F9" s="37" t="str">
        <f>IF(E9="","",IFERROR(VLOOKUP(E9,SETUP!$D$9:$F$20,2,FALSE),"Review"))</f>
        <v>Operating</v>
      </c>
      <c r="G9" s="37" t="str">
        <f>IF(E9="","",IFERROR(VLOOKUP(E9,SETUP!$D$9:$F$20,3,FALSE),"Review"))</f>
        <v>Direct</v>
      </c>
      <c r="H9" s="36" t="s">
        <v>224</v>
      </c>
      <c r="I9" s="36" t="s">
        <v>225</v>
      </c>
      <c r="J9" s="38">
        <v>7.99</v>
      </c>
      <c r="K9" s="36" t="s">
        <v>67</v>
      </c>
      <c r="L9" s="178" t="s">
        <v>220</v>
      </c>
      <c r="M9" s="36" t="s">
        <v>211</v>
      </c>
      <c r="N9" s="180" t="s">
        <v>211</v>
      </c>
      <c r="O9" s="39"/>
    </row>
    <row r="10" spans="1:15">
      <c r="A10" s="33">
        <v>5</v>
      </c>
      <c r="B10" s="34">
        <v>46057</v>
      </c>
      <c r="C10" s="35">
        <f t="shared" si="0"/>
        <v>46054</v>
      </c>
      <c r="D10" s="36" t="s">
        <v>223</v>
      </c>
      <c r="E10" s="36" t="s">
        <v>98</v>
      </c>
      <c r="F10" s="37" t="str">
        <f>IF(E10="","",IFERROR(VLOOKUP(E10,SETUP!$D$9:$F$20,2,FALSE),"Review"))</f>
        <v>Operating</v>
      </c>
      <c r="G10" s="37" t="str">
        <f>IF(E10="","",IFERROR(VLOOKUP(E10,SETUP!$D$9:$F$20,3,FALSE),"Review"))</f>
        <v>Overhead</v>
      </c>
      <c r="H10" s="36" t="s">
        <v>232</v>
      </c>
      <c r="I10" s="36" t="s">
        <v>233</v>
      </c>
      <c r="J10" s="38">
        <v>600</v>
      </c>
      <c r="K10" s="36" t="s">
        <v>75</v>
      </c>
      <c r="L10" s="178" t="s">
        <v>226</v>
      </c>
      <c r="M10" s="36" t="s">
        <v>215</v>
      </c>
      <c r="N10" s="180" t="s">
        <v>211</v>
      </c>
      <c r="O10" s="39"/>
    </row>
    <row r="11" spans="1:15">
      <c r="A11" s="33">
        <v>6</v>
      </c>
      <c r="B11" s="34">
        <v>46087</v>
      </c>
      <c r="C11" s="35">
        <f t="shared" si="0"/>
        <v>46082</v>
      </c>
      <c r="D11" s="36" t="s">
        <v>223</v>
      </c>
      <c r="E11" s="36" t="s">
        <v>106</v>
      </c>
      <c r="F11" s="37" t="str">
        <f>IF(E11="","",IFERROR(VLOOKUP(E11,SETUP!$D$9:$F$20,2,FALSE),"Review"))</f>
        <v>Operating</v>
      </c>
      <c r="G11" s="37" t="str">
        <f>IF(E11="","",IFERROR(VLOOKUP(E11,SETUP!$D$9:$F$20,3,FALSE),"Review"))</f>
        <v>Overhead</v>
      </c>
      <c r="H11" s="36" t="s">
        <v>229</v>
      </c>
      <c r="I11" s="36" t="s">
        <v>230</v>
      </c>
      <c r="J11" s="38">
        <v>250</v>
      </c>
      <c r="K11" s="36" t="s">
        <v>67</v>
      </c>
      <c r="L11" s="178" t="s">
        <v>227</v>
      </c>
      <c r="M11" s="36" t="s">
        <v>215</v>
      </c>
      <c r="N11" s="180" t="s">
        <v>211</v>
      </c>
      <c r="O11" s="39" t="s">
        <v>231</v>
      </c>
    </row>
    <row r="12" spans="1:15">
      <c r="A12" s="33"/>
      <c r="B12" s="34">
        <v>46124</v>
      </c>
      <c r="C12" s="35">
        <f t="shared" si="0"/>
        <v>46113</v>
      </c>
      <c r="D12" s="36" t="s">
        <v>223</v>
      </c>
      <c r="E12" s="36" t="s">
        <v>103</v>
      </c>
      <c r="F12" s="37" t="str">
        <f>IF(E12="","",IFERROR(VLOOKUP(E12,SETUP!$D$9:$F$20,2,FALSE),"Review"))</f>
        <v>Operating</v>
      </c>
      <c r="G12" s="37" t="str">
        <f>IF(E12="","",IFERROR(VLOOKUP(E12,SETUP!$D$9:$F$20,3,FALSE),"Review"))</f>
        <v>Overhead</v>
      </c>
      <c r="H12" s="36" t="s">
        <v>234</v>
      </c>
      <c r="I12" s="36" t="s">
        <v>235</v>
      </c>
      <c r="J12" s="38">
        <v>7</v>
      </c>
      <c r="K12" s="36" t="s">
        <v>67</v>
      </c>
      <c r="L12" s="178" t="s">
        <v>228</v>
      </c>
      <c r="M12" s="36" t="s">
        <v>215</v>
      </c>
      <c r="N12" s="180" t="s">
        <v>211</v>
      </c>
      <c r="O12" s="39"/>
    </row>
    <row r="13" spans="1:15">
      <c r="A13" s="33"/>
      <c r="B13" s="34"/>
      <c r="C13" s="35" t="str">
        <f t="shared" si="0"/>
        <v/>
      </c>
      <c r="D13" s="36"/>
      <c r="E13" s="36"/>
      <c r="F13" s="37" t="str">
        <f>IF(E13="","",IFERROR(VLOOKUP(E13,SETUP!$D$9:$F$20,2,FALSE),"Review"))</f>
        <v/>
      </c>
      <c r="G13" s="37" t="str">
        <f>IF(E13="","",IFERROR(VLOOKUP(E13,SETUP!$D$9:$F$20,3,FALSE),"Review"))</f>
        <v/>
      </c>
      <c r="H13" s="36"/>
      <c r="I13" s="36"/>
      <c r="J13" s="38"/>
      <c r="K13" s="36"/>
      <c r="L13" s="36"/>
      <c r="M13" s="36"/>
      <c r="N13" s="180"/>
      <c r="O13" s="39"/>
    </row>
    <row r="14" spans="1:15">
      <c r="A14" s="33"/>
      <c r="B14" s="34"/>
      <c r="C14" s="35" t="str">
        <f t="shared" si="0"/>
        <v/>
      </c>
      <c r="D14" s="36"/>
      <c r="E14" s="36"/>
      <c r="F14" s="37" t="str">
        <f>IF(E14="","",IFERROR(VLOOKUP(E14,SETUP!$D$9:$F$20,2,FALSE),"Review"))</f>
        <v/>
      </c>
      <c r="G14" s="37" t="str">
        <f>IF(E14="","",IFERROR(VLOOKUP(E14,SETUP!$D$9:$F$20,3,FALSE),"Review"))</f>
        <v/>
      </c>
      <c r="H14" s="36"/>
      <c r="I14" s="36"/>
      <c r="J14" s="38"/>
      <c r="K14" s="36"/>
      <c r="L14" s="36"/>
      <c r="M14" s="36"/>
      <c r="N14" s="180"/>
      <c r="O14" s="39"/>
    </row>
    <row r="15" spans="1:15">
      <c r="A15" s="33"/>
      <c r="B15" s="34"/>
      <c r="C15" s="35" t="str">
        <f t="shared" si="0"/>
        <v/>
      </c>
      <c r="D15" s="36"/>
      <c r="E15" s="36"/>
      <c r="F15" s="37" t="str">
        <f>IF(E15="","",IFERROR(VLOOKUP(E15,SETUP!$D$9:$F$20,2,FALSE),"Review"))</f>
        <v/>
      </c>
      <c r="G15" s="37" t="str">
        <f>IF(E15="","",IFERROR(VLOOKUP(E15,SETUP!$D$9:$F$20,3,FALSE),"Review"))</f>
        <v/>
      </c>
      <c r="H15" s="36"/>
      <c r="I15" s="36"/>
      <c r="J15" s="38"/>
      <c r="K15" s="36"/>
      <c r="L15" s="36"/>
      <c r="M15" s="36"/>
      <c r="N15" s="180"/>
      <c r="O15" s="39"/>
    </row>
    <row r="16" spans="1:15">
      <c r="A16" s="33"/>
      <c r="B16" s="34"/>
      <c r="C16" s="35" t="str">
        <f t="shared" si="0"/>
        <v/>
      </c>
      <c r="D16" s="36"/>
      <c r="E16" s="36"/>
      <c r="F16" s="37" t="str">
        <f>IF(E16="","",IFERROR(VLOOKUP(E16,SETUP!$D$9:$F$20,2,FALSE),"Review"))</f>
        <v/>
      </c>
      <c r="G16" s="37" t="str">
        <f>IF(E16="","",IFERROR(VLOOKUP(E16,SETUP!$D$9:$F$20,3,FALSE),"Review"))</f>
        <v/>
      </c>
      <c r="H16" s="36"/>
      <c r="I16" s="36"/>
      <c r="J16" s="38"/>
      <c r="K16" s="36"/>
      <c r="L16" s="36"/>
      <c r="M16" s="36"/>
      <c r="N16" s="180"/>
      <c r="O16" s="39"/>
    </row>
    <row r="17" spans="1:15">
      <c r="A17" s="33"/>
      <c r="B17" s="34"/>
      <c r="C17" s="35" t="str">
        <f t="shared" si="0"/>
        <v/>
      </c>
      <c r="D17" s="36"/>
      <c r="E17" s="36"/>
      <c r="F17" s="37" t="str">
        <f>IF(E17="","",IFERROR(VLOOKUP(E17,SETUP!$D$9:$F$20,2,FALSE),"Review"))</f>
        <v/>
      </c>
      <c r="G17" s="37" t="str">
        <f>IF(E17="","",IFERROR(VLOOKUP(E17,SETUP!$D$9:$F$20,3,FALSE),"Review"))</f>
        <v/>
      </c>
      <c r="H17" s="36"/>
      <c r="I17" s="36"/>
      <c r="J17" s="38"/>
      <c r="K17" s="36"/>
      <c r="L17" s="36"/>
      <c r="M17" s="36"/>
      <c r="N17" s="180"/>
      <c r="O17" s="39"/>
    </row>
    <row r="18" spans="1:15">
      <c r="A18" s="33"/>
      <c r="B18" s="34"/>
      <c r="C18" s="35" t="str">
        <f t="shared" si="0"/>
        <v/>
      </c>
      <c r="D18" s="36"/>
      <c r="E18" s="36"/>
      <c r="F18" s="37" t="str">
        <f>IF(E18="","",IFERROR(VLOOKUP(E18,SETUP!$D$9:$F$20,2,FALSE),"Review"))</f>
        <v/>
      </c>
      <c r="G18" s="37" t="str">
        <f>IF(E18="","",IFERROR(VLOOKUP(E18,SETUP!$D$9:$F$20,3,FALSE),"Review"))</f>
        <v/>
      </c>
      <c r="H18" s="36"/>
      <c r="I18" s="36"/>
      <c r="J18" s="38"/>
      <c r="K18" s="36"/>
      <c r="L18" s="36"/>
      <c r="M18" s="36"/>
      <c r="N18" s="180"/>
      <c r="O18" s="39"/>
    </row>
    <row r="19" spans="1:15">
      <c r="A19" s="33"/>
      <c r="B19" s="34"/>
      <c r="C19" s="35" t="str">
        <f t="shared" si="0"/>
        <v/>
      </c>
      <c r="D19" s="36"/>
      <c r="E19" s="36"/>
      <c r="F19" s="37" t="str">
        <f>IF(E19="","",IFERROR(VLOOKUP(E19,SETUP!$D$9:$F$20,2,FALSE),"Review"))</f>
        <v/>
      </c>
      <c r="G19" s="37" t="str">
        <f>IF(E19="","",IFERROR(VLOOKUP(E19,SETUP!$D$9:$F$20,3,FALSE),"Review"))</f>
        <v/>
      </c>
      <c r="H19" s="36"/>
      <c r="I19" s="36"/>
      <c r="J19" s="38"/>
      <c r="K19" s="36"/>
      <c r="L19" s="36"/>
      <c r="M19" s="36"/>
      <c r="N19" s="180"/>
      <c r="O19" s="39"/>
    </row>
    <row r="20" spans="1:15">
      <c r="A20" s="33"/>
      <c r="B20" s="34"/>
      <c r="C20" s="35" t="str">
        <f t="shared" si="0"/>
        <v/>
      </c>
      <c r="D20" s="36"/>
      <c r="E20" s="36"/>
      <c r="F20" s="37" t="str">
        <f>IF(E20="","",IFERROR(VLOOKUP(E20,SETUP!$D$9:$F$20,2,FALSE),"Review"))</f>
        <v/>
      </c>
      <c r="G20" s="37" t="str">
        <f>IF(E20="","",IFERROR(VLOOKUP(E20,SETUP!$D$9:$F$20,3,FALSE),"Review"))</f>
        <v/>
      </c>
      <c r="H20" s="36"/>
      <c r="I20" s="36"/>
      <c r="J20" s="38"/>
      <c r="K20" s="36"/>
      <c r="L20" s="36"/>
      <c r="M20" s="36"/>
      <c r="N20" s="180"/>
      <c r="O20" s="39"/>
    </row>
    <row r="21" spans="1:15">
      <c r="A21" s="33"/>
      <c r="B21" s="34"/>
      <c r="C21" s="35" t="str">
        <f t="shared" si="0"/>
        <v/>
      </c>
      <c r="D21" s="36"/>
      <c r="E21" s="36"/>
      <c r="F21" s="37" t="str">
        <f>IF(E21="","",IFERROR(VLOOKUP(E21,SETUP!$D$9:$F$20,2,FALSE),"Review"))</f>
        <v/>
      </c>
      <c r="G21" s="37" t="str">
        <f>IF(E21="","",IFERROR(VLOOKUP(E21,SETUP!$D$9:$F$20,3,FALSE),"Review"))</f>
        <v/>
      </c>
      <c r="H21" s="36"/>
      <c r="I21" s="36"/>
      <c r="J21" s="38"/>
      <c r="K21" s="36"/>
      <c r="L21" s="36"/>
      <c r="M21" s="36"/>
      <c r="N21" s="180"/>
      <c r="O21" s="39"/>
    </row>
    <row r="22" spans="1:15">
      <c r="A22" s="33"/>
      <c r="B22" s="34"/>
      <c r="C22" s="35" t="str">
        <f t="shared" si="0"/>
        <v/>
      </c>
      <c r="D22" s="36"/>
      <c r="E22" s="36"/>
      <c r="F22" s="37" t="str">
        <f>IF(E22="","",IFERROR(VLOOKUP(E22,SETUP!$D$9:$F$20,2,FALSE),"Review"))</f>
        <v/>
      </c>
      <c r="G22" s="37" t="str">
        <f>IF(E22="","",IFERROR(VLOOKUP(E22,SETUP!$D$9:$F$20,3,FALSE),"Review"))</f>
        <v/>
      </c>
      <c r="H22" s="36"/>
      <c r="I22" s="36"/>
      <c r="J22" s="38"/>
      <c r="K22" s="36"/>
      <c r="L22" s="36"/>
      <c r="M22" s="36"/>
      <c r="N22" s="180"/>
      <c r="O22" s="39"/>
    </row>
    <row r="23" spans="1:15">
      <c r="A23" s="33"/>
      <c r="B23" s="34"/>
      <c r="C23" s="35" t="str">
        <f t="shared" si="0"/>
        <v/>
      </c>
      <c r="D23" s="36"/>
      <c r="E23" s="36"/>
      <c r="F23" s="37" t="str">
        <f>IF(E23="","",IFERROR(VLOOKUP(E23,SETUP!$D$9:$F$20,2,FALSE),"Review"))</f>
        <v/>
      </c>
      <c r="G23" s="37" t="str">
        <f>IF(E23="","",IFERROR(VLOOKUP(E23,SETUP!$D$9:$F$20,3,FALSE),"Review"))</f>
        <v/>
      </c>
      <c r="H23" s="36"/>
      <c r="I23" s="36"/>
      <c r="J23" s="38"/>
      <c r="K23" s="36"/>
      <c r="L23" s="36"/>
      <c r="M23" s="36"/>
      <c r="N23" s="36"/>
      <c r="O23" s="39"/>
    </row>
    <row r="24" spans="1:15">
      <c r="A24" s="33"/>
      <c r="B24" s="34"/>
      <c r="C24" s="35" t="str">
        <f t="shared" si="0"/>
        <v/>
      </c>
      <c r="D24" s="36"/>
      <c r="E24" s="36"/>
      <c r="F24" s="37" t="str">
        <f>IF(E24="","",IFERROR(VLOOKUP(E24,SETUP!$D$9:$F$20,2,FALSE),"Review"))</f>
        <v/>
      </c>
      <c r="G24" s="37" t="str">
        <f>IF(E24="","",IFERROR(VLOOKUP(E24,SETUP!$D$9:$F$20,3,FALSE),"Review"))</f>
        <v/>
      </c>
      <c r="H24" s="36"/>
      <c r="I24" s="36"/>
      <c r="J24" s="38"/>
      <c r="K24" s="36"/>
      <c r="L24" s="36"/>
      <c r="M24" s="36"/>
      <c r="N24" s="36"/>
      <c r="O24" s="39"/>
    </row>
    <row r="25" spans="1:15">
      <c r="A25" s="33"/>
      <c r="B25" s="34"/>
      <c r="C25" s="35" t="str">
        <f t="shared" si="0"/>
        <v/>
      </c>
      <c r="D25" s="36"/>
      <c r="E25" s="36"/>
      <c r="F25" s="37" t="str">
        <f>IF(E25="","",IFERROR(VLOOKUP(E25,SETUP!$D$9:$F$20,2,FALSE),"Review"))</f>
        <v/>
      </c>
      <c r="G25" s="37" t="str">
        <f>IF(E25="","",IFERROR(VLOOKUP(E25,SETUP!$D$9:$F$20,3,FALSE),"Review"))</f>
        <v/>
      </c>
      <c r="H25" s="36"/>
      <c r="I25" s="36"/>
      <c r="J25" s="38"/>
      <c r="K25" s="36"/>
      <c r="L25" s="36"/>
      <c r="M25" s="36"/>
      <c r="N25" s="36"/>
      <c r="O25" s="39"/>
    </row>
    <row r="26" spans="1:15">
      <c r="A26" s="33"/>
      <c r="B26" s="34"/>
      <c r="C26" s="35" t="str">
        <f t="shared" si="0"/>
        <v/>
      </c>
      <c r="D26" s="36"/>
      <c r="E26" s="36"/>
      <c r="F26" s="37" t="str">
        <f>IF(E26="","",IFERROR(VLOOKUP(E26,SETUP!$D$9:$F$20,2,FALSE),"Review"))</f>
        <v/>
      </c>
      <c r="G26" s="37" t="str">
        <f>IF(E26="","",IFERROR(VLOOKUP(E26,SETUP!$D$9:$F$20,3,FALSE),"Review"))</f>
        <v/>
      </c>
      <c r="H26" s="36"/>
      <c r="I26" s="36"/>
      <c r="J26" s="38"/>
      <c r="K26" s="36"/>
      <c r="L26" s="36"/>
      <c r="M26" s="36"/>
      <c r="N26" s="36"/>
      <c r="O26" s="39"/>
    </row>
    <row r="27" spans="1:15">
      <c r="A27" s="33"/>
      <c r="B27" s="34"/>
      <c r="C27" s="35" t="str">
        <f t="shared" si="0"/>
        <v/>
      </c>
      <c r="D27" s="36"/>
      <c r="E27" s="36"/>
      <c r="F27" s="37" t="str">
        <f>IF(E27="","",IFERROR(VLOOKUP(E27,SETUP!$D$9:$F$20,2,FALSE),"Review"))</f>
        <v/>
      </c>
      <c r="G27" s="37" t="str">
        <f>IF(E27="","",IFERROR(VLOOKUP(E27,SETUP!$D$9:$F$20,3,FALSE),"Review"))</f>
        <v/>
      </c>
      <c r="H27" s="36"/>
      <c r="I27" s="36"/>
      <c r="J27" s="38"/>
      <c r="K27" s="36"/>
      <c r="L27" s="36"/>
      <c r="M27" s="36"/>
      <c r="N27" s="36"/>
      <c r="O27" s="39"/>
    </row>
    <row r="28" spans="1:15">
      <c r="A28" s="33"/>
      <c r="B28" s="34"/>
      <c r="C28" s="35" t="str">
        <f t="shared" si="0"/>
        <v/>
      </c>
      <c r="D28" s="36"/>
      <c r="E28" s="36"/>
      <c r="F28" s="37" t="str">
        <f>IF(E28="","",IFERROR(VLOOKUP(E28,SETUP!$D$9:$F$20,2,FALSE),"Review"))</f>
        <v/>
      </c>
      <c r="G28" s="37" t="str">
        <f>IF(E28="","",IFERROR(VLOOKUP(E28,SETUP!$D$9:$F$20,3,FALSE),"Review"))</f>
        <v/>
      </c>
      <c r="H28" s="36"/>
      <c r="I28" s="36"/>
      <c r="J28" s="38"/>
      <c r="K28" s="36"/>
      <c r="L28" s="36"/>
      <c r="M28" s="36"/>
      <c r="N28" s="36"/>
      <c r="O28" s="39"/>
    </row>
    <row r="29" spans="1:15">
      <c r="A29" s="33"/>
      <c r="B29" s="34"/>
      <c r="C29" s="35" t="str">
        <f t="shared" si="0"/>
        <v/>
      </c>
      <c r="D29" s="36"/>
      <c r="E29" s="36"/>
      <c r="F29" s="37" t="str">
        <f>IF(E29="","",IFERROR(VLOOKUP(E29,SETUP!$D$9:$F$20,2,FALSE),"Review"))</f>
        <v/>
      </c>
      <c r="G29" s="37" t="str">
        <f>IF(E29="","",IFERROR(VLOOKUP(E29,SETUP!$D$9:$F$20,3,FALSE),"Review"))</f>
        <v/>
      </c>
      <c r="H29" s="36"/>
      <c r="I29" s="36"/>
      <c r="J29" s="38"/>
      <c r="K29" s="36"/>
      <c r="L29" s="36"/>
      <c r="M29" s="36"/>
      <c r="N29" s="36"/>
      <c r="O29" s="39"/>
    </row>
    <row r="30" spans="1:15">
      <c r="A30" s="33"/>
      <c r="B30" s="34"/>
      <c r="C30" s="35" t="str">
        <f t="shared" si="0"/>
        <v/>
      </c>
      <c r="D30" s="36"/>
      <c r="E30" s="36"/>
      <c r="F30" s="37" t="str">
        <f>IF(E30="","",IFERROR(VLOOKUP(E30,SETUP!$D$9:$F$20,2,FALSE),"Review"))</f>
        <v/>
      </c>
      <c r="G30" s="37" t="str">
        <f>IF(E30="","",IFERROR(VLOOKUP(E30,SETUP!$D$9:$F$20,3,FALSE),"Review"))</f>
        <v/>
      </c>
      <c r="H30" s="36"/>
      <c r="I30" s="36"/>
      <c r="J30" s="38"/>
      <c r="K30" s="36"/>
      <c r="L30" s="36"/>
      <c r="M30" s="36"/>
      <c r="N30" s="36"/>
      <c r="O30" s="39"/>
    </row>
    <row r="31" spans="1:15">
      <c r="A31" s="33"/>
      <c r="B31" s="34"/>
      <c r="C31" s="35" t="str">
        <f t="shared" si="0"/>
        <v/>
      </c>
      <c r="D31" s="36"/>
      <c r="E31" s="36"/>
      <c r="F31" s="37" t="str">
        <f>IF(E31="","",IFERROR(VLOOKUP(E31,SETUP!$D$9:$F$20,2,FALSE),"Review"))</f>
        <v/>
      </c>
      <c r="G31" s="37" t="str">
        <f>IF(E31="","",IFERROR(VLOOKUP(E31,SETUP!$D$9:$F$20,3,FALSE),"Review"))</f>
        <v/>
      </c>
      <c r="H31" s="36"/>
      <c r="I31" s="36"/>
      <c r="J31" s="38"/>
      <c r="K31" s="36"/>
      <c r="L31" s="36"/>
      <c r="M31" s="36"/>
      <c r="N31" s="36"/>
      <c r="O31" s="39"/>
    </row>
    <row r="32" spans="1:15">
      <c r="A32" s="33"/>
      <c r="B32" s="34"/>
      <c r="C32" s="35" t="str">
        <f t="shared" si="0"/>
        <v/>
      </c>
      <c r="D32" s="36"/>
      <c r="E32" s="36"/>
      <c r="F32" s="37" t="str">
        <f>IF(E32="","",IFERROR(VLOOKUP(E32,SETUP!$D$9:$F$20,2,FALSE),"Review"))</f>
        <v/>
      </c>
      <c r="G32" s="37" t="str">
        <f>IF(E32="","",IFERROR(VLOOKUP(E32,SETUP!$D$9:$F$20,3,FALSE),"Review"))</f>
        <v/>
      </c>
      <c r="H32" s="36"/>
      <c r="I32" s="36"/>
      <c r="J32" s="38"/>
      <c r="K32" s="36"/>
      <c r="L32" s="36"/>
      <c r="M32" s="36"/>
      <c r="N32" s="36"/>
      <c r="O32" s="39"/>
    </row>
    <row r="33" spans="1:15">
      <c r="A33" s="33"/>
      <c r="B33" s="34"/>
      <c r="C33" s="35" t="str">
        <f t="shared" si="0"/>
        <v/>
      </c>
      <c r="D33" s="36"/>
      <c r="E33" s="36"/>
      <c r="F33" s="37" t="str">
        <f>IF(E33="","",IFERROR(VLOOKUP(E33,SETUP!$D$9:$F$20,2,FALSE),"Review"))</f>
        <v/>
      </c>
      <c r="G33" s="37" t="str">
        <f>IF(E33="","",IFERROR(VLOOKUP(E33,SETUP!$D$9:$F$20,3,FALSE),"Review"))</f>
        <v/>
      </c>
      <c r="H33" s="36"/>
      <c r="I33" s="36"/>
      <c r="J33" s="38"/>
      <c r="K33" s="36"/>
      <c r="L33" s="36"/>
      <c r="M33" s="36"/>
      <c r="N33" s="36"/>
      <c r="O33" s="39"/>
    </row>
    <row r="34" spans="1:15">
      <c r="A34" s="33"/>
      <c r="B34" s="34"/>
      <c r="C34" s="35" t="str">
        <f t="shared" si="0"/>
        <v/>
      </c>
      <c r="D34" s="36"/>
      <c r="E34" s="36"/>
      <c r="F34" s="37" t="str">
        <f>IF(E34="","",IFERROR(VLOOKUP(E34,SETUP!$D$9:$F$20,2,FALSE),"Review"))</f>
        <v/>
      </c>
      <c r="G34" s="37" t="str">
        <f>IF(E34="","",IFERROR(VLOOKUP(E34,SETUP!$D$9:$F$20,3,FALSE),"Review"))</f>
        <v/>
      </c>
      <c r="H34" s="36"/>
      <c r="I34" s="36"/>
      <c r="J34" s="38"/>
      <c r="K34" s="36"/>
      <c r="L34" s="36"/>
      <c r="M34" s="36"/>
      <c r="N34" s="36"/>
      <c r="O34" s="39"/>
    </row>
    <row r="35" spans="1:15">
      <c r="A35" s="33"/>
      <c r="B35" s="34"/>
      <c r="C35" s="35" t="str">
        <f t="shared" si="0"/>
        <v/>
      </c>
      <c r="D35" s="36"/>
      <c r="E35" s="36"/>
      <c r="F35" s="37" t="str">
        <f>IF(E35="","",IFERROR(VLOOKUP(E35,SETUP!$D$9:$F$20,2,FALSE),"Review"))</f>
        <v/>
      </c>
      <c r="G35" s="37" t="str">
        <f>IF(E35="","",IFERROR(VLOOKUP(E35,SETUP!$D$9:$F$20,3,FALSE),"Review"))</f>
        <v/>
      </c>
      <c r="H35" s="36"/>
      <c r="I35" s="36"/>
      <c r="J35" s="38"/>
      <c r="K35" s="36"/>
      <c r="L35" s="36"/>
      <c r="M35" s="36"/>
      <c r="N35" s="36"/>
      <c r="O35" s="39"/>
    </row>
    <row r="36" spans="1:15">
      <c r="A36" s="33"/>
      <c r="B36" s="34"/>
      <c r="C36" s="35" t="str">
        <f t="shared" si="0"/>
        <v/>
      </c>
      <c r="D36" s="36"/>
      <c r="E36" s="36"/>
      <c r="F36" s="37" t="str">
        <f>IF(E36="","",IFERROR(VLOOKUP(E36,SETUP!$D$9:$F$20,2,FALSE),"Review"))</f>
        <v/>
      </c>
      <c r="G36" s="37" t="str">
        <f>IF(E36="","",IFERROR(VLOOKUP(E36,SETUP!$D$9:$F$20,3,FALSE),"Review"))</f>
        <v/>
      </c>
      <c r="H36" s="36"/>
      <c r="I36" s="36"/>
      <c r="J36" s="38"/>
      <c r="K36" s="36"/>
      <c r="L36" s="36"/>
      <c r="M36" s="36"/>
      <c r="N36" s="36"/>
      <c r="O36" s="39"/>
    </row>
    <row r="37" spans="1:15">
      <c r="A37" s="33"/>
      <c r="B37" s="34"/>
      <c r="C37" s="35" t="str">
        <f t="shared" si="0"/>
        <v/>
      </c>
      <c r="D37" s="36"/>
      <c r="E37" s="36"/>
      <c r="F37" s="37" t="str">
        <f>IF(E37="","",IFERROR(VLOOKUP(E37,SETUP!$D$9:$F$20,2,FALSE),"Review"))</f>
        <v/>
      </c>
      <c r="G37" s="37" t="str">
        <f>IF(E37="","",IFERROR(VLOOKUP(E37,SETUP!$D$9:$F$20,3,FALSE),"Review"))</f>
        <v/>
      </c>
      <c r="H37" s="36"/>
      <c r="I37" s="36"/>
      <c r="J37" s="38"/>
      <c r="K37" s="36"/>
      <c r="L37" s="36"/>
      <c r="M37" s="36"/>
      <c r="N37" s="36"/>
      <c r="O37" s="39"/>
    </row>
    <row r="38" spans="1:15">
      <c r="A38" s="33"/>
      <c r="B38" s="34"/>
      <c r="C38" s="35" t="str">
        <f t="shared" si="0"/>
        <v/>
      </c>
      <c r="D38" s="36"/>
      <c r="E38" s="36"/>
      <c r="F38" s="37" t="str">
        <f>IF(E38="","",IFERROR(VLOOKUP(E38,SETUP!$D$9:$F$20,2,FALSE),"Review"))</f>
        <v/>
      </c>
      <c r="G38" s="37" t="str">
        <f>IF(E38="","",IFERROR(VLOOKUP(E38,SETUP!$D$9:$F$20,3,FALSE),"Review"))</f>
        <v/>
      </c>
      <c r="H38" s="36"/>
      <c r="I38" s="36"/>
      <c r="J38" s="38"/>
      <c r="K38" s="36"/>
      <c r="L38" s="36"/>
      <c r="M38" s="36"/>
      <c r="N38" s="36"/>
      <c r="O38" s="39"/>
    </row>
    <row r="39" spans="1:15">
      <c r="A39" s="33"/>
      <c r="B39" s="34"/>
      <c r="C39" s="35" t="str">
        <f t="shared" si="0"/>
        <v/>
      </c>
      <c r="D39" s="36"/>
      <c r="E39" s="36"/>
      <c r="F39" s="37" t="str">
        <f>IF(E39="","",IFERROR(VLOOKUP(E39,SETUP!$D$9:$F$20,2,FALSE),"Review"))</f>
        <v/>
      </c>
      <c r="G39" s="37" t="str">
        <f>IF(E39="","",IFERROR(VLOOKUP(E39,SETUP!$D$9:$F$20,3,FALSE),"Review"))</f>
        <v/>
      </c>
      <c r="H39" s="36"/>
      <c r="I39" s="36"/>
      <c r="J39" s="38"/>
      <c r="K39" s="36"/>
      <c r="L39" s="36"/>
      <c r="M39" s="36"/>
      <c r="N39" s="36"/>
      <c r="O39" s="39"/>
    </row>
    <row r="40" spans="1:15">
      <c r="A40" s="33"/>
      <c r="B40" s="34"/>
      <c r="C40" s="35" t="str">
        <f t="shared" si="0"/>
        <v/>
      </c>
      <c r="D40" s="36"/>
      <c r="E40" s="36"/>
      <c r="F40" s="37" t="str">
        <f>IF(E40="","",IFERROR(VLOOKUP(E40,SETUP!$D$9:$F$20,2,FALSE),"Review"))</f>
        <v/>
      </c>
      <c r="G40" s="37" t="str">
        <f>IF(E40="","",IFERROR(VLOOKUP(E40,SETUP!$D$9:$F$20,3,FALSE),"Review"))</f>
        <v/>
      </c>
      <c r="H40" s="36"/>
      <c r="I40" s="36"/>
      <c r="J40" s="38"/>
      <c r="K40" s="36"/>
      <c r="L40" s="36"/>
      <c r="M40" s="36"/>
      <c r="N40" s="36"/>
      <c r="O40" s="39"/>
    </row>
    <row r="41" spans="1:15">
      <c r="A41" s="33"/>
      <c r="B41" s="34"/>
      <c r="C41" s="35" t="str">
        <f t="shared" si="0"/>
        <v/>
      </c>
      <c r="D41" s="36"/>
      <c r="E41" s="36"/>
      <c r="F41" s="37" t="str">
        <f>IF(E41="","",IFERROR(VLOOKUP(E41,SETUP!$D$9:$F$20,2,FALSE),"Review"))</f>
        <v/>
      </c>
      <c r="G41" s="37" t="str">
        <f>IF(E41="","",IFERROR(VLOOKUP(E41,SETUP!$D$9:$F$20,3,FALSE),"Review"))</f>
        <v/>
      </c>
      <c r="H41" s="36"/>
      <c r="I41" s="36"/>
      <c r="J41" s="38"/>
      <c r="K41" s="36"/>
      <c r="L41" s="36"/>
      <c r="M41" s="36"/>
      <c r="N41" s="36"/>
      <c r="O41" s="39"/>
    </row>
    <row r="42" spans="1:15">
      <c r="A42" s="33"/>
      <c r="B42" s="34"/>
      <c r="C42" s="35" t="str">
        <f t="shared" si="0"/>
        <v/>
      </c>
      <c r="D42" s="36"/>
      <c r="E42" s="36"/>
      <c r="F42" s="37" t="str">
        <f>IF(E42="","",IFERROR(VLOOKUP(E42,SETUP!$D$9:$F$20,2,FALSE),"Review"))</f>
        <v/>
      </c>
      <c r="G42" s="37" t="str">
        <f>IF(E42="","",IFERROR(VLOOKUP(E42,SETUP!$D$9:$F$20,3,FALSE),"Review"))</f>
        <v/>
      </c>
      <c r="H42" s="36"/>
      <c r="I42" s="36"/>
      <c r="J42" s="38"/>
      <c r="K42" s="36"/>
      <c r="L42" s="36"/>
      <c r="M42" s="36"/>
      <c r="N42" s="36"/>
      <c r="O42" s="39"/>
    </row>
    <row r="43" spans="1:15">
      <c r="A43" s="33"/>
      <c r="B43" s="34"/>
      <c r="C43" s="35" t="str">
        <f t="shared" si="0"/>
        <v/>
      </c>
      <c r="D43" s="36"/>
      <c r="E43" s="36"/>
      <c r="F43" s="37" t="str">
        <f>IF(E43="","",IFERROR(VLOOKUP(E43,SETUP!$D$9:$F$20,2,FALSE),"Review"))</f>
        <v/>
      </c>
      <c r="G43" s="37" t="str">
        <f>IF(E43="","",IFERROR(VLOOKUP(E43,SETUP!$D$9:$F$20,3,FALSE),"Review"))</f>
        <v/>
      </c>
      <c r="H43" s="36"/>
      <c r="I43" s="36"/>
      <c r="J43" s="38"/>
      <c r="K43" s="36"/>
      <c r="L43" s="36"/>
      <c r="M43" s="36"/>
      <c r="N43" s="36"/>
      <c r="O43" s="39"/>
    </row>
    <row r="44" spans="1:15">
      <c r="A44" s="33"/>
      <c r="B44" s="34"/>
      <c r="C44" s="35" t="str">
        <f t="shared" si="0"/>
        <v/>
      </c>
      <c r="D44" s="36"/>
      <c r="E44" s="36"/>
      <c r="F44" s="37" t="str">
        <f>IF(E44="","",IFERROR(VLOOKUP(E44,SETUP!$D$9:$F$20,2,FALSE),"Review"))</f>
        <v/>
      </c>
      <c r="G44" s="37" t="str">
        <f>IF(E44="","",IFERROR(VLOOKUP(E44,SETUP!$D$9:$F$20,3,FALSE),"Review"))</f>
        <v/>
      </c>
      <c r="H44" s="36"/>
      <c r="I44" s="36"/>
      <c r="J44" s="38"/>
      <c r="K44" s="36"/>
      <c r="L44" s="36"/>
      <c r="M44" s="36"/>
      <c r="N44" s="36"/>
      <c r="O44" s="39"/>
    </row>
    <row r="45" spans="1:15">
      <c r="A45" s="33"/>
      <c r="B45" s="34"/>
      <c r="C45" s="35" t="str">
        <f t="shared" si="0"/>
        <v/>
      </c>
      <c r="D45" s="36"/>
      <c r="E45" s="36"/>
      <c r="F45" s="37" t="str">
        <f>IF(E45="","",IFERROR(VLOOKUP(E45,SETUP!$D$9:$F$20,2,FALSE),"Review"))</f>
        <v/>
      </c>
      <c r="G45" s="37" t="str">
        <f>IF(E45="","",IFERROR(VLOOKUP(E45,SETUP!$D$9:$F$20,3,FALSE),"Review"))</f>
        <v/>
      </c>
      <c r="H45" s="36"/>
      <c r="I45" s="36"/>
      <c r="J45" s="38"/>
      <c r="K45" s="36"/>
      <c r="L45" s="36"/>
      <c r="M45" s="36"/>
      <c r="N45" s="36"/>
      <c r="O45" s="39"/>
    </row>
    <row r="46" spans="1:15">
      <c r="A46" s="33"/>
      <c r="B46" s="34"/>
      <c r="C46" s="35" t="str">
        <f t="shared" si="0"/>
        <v/>
      </c>
      <c r="D46" s="36"/>
      <c r="E46" s="36"/>
      <c r="F46" s="37" t="str">
        <f>IF(E46="","",IFERROR(VLOOKUP(E46,SETUP!$D$9:$F$20,2,FALSE),"Review"))</f>
        <v/>
      </c>
      <c r="G46" s="37" t="str">
        <f>IF(E46="","",IFERROR(VLOOKUP(E46,SETUP!$D$9:$F$20,3,FALSE),"Review"))</f>
        <v/>
      </c>
      <c r="H46" s="36"/>
      <c r="I46" s="36"/>
      <c r="J46" s="38"/>
      <c r="K46" s="36"/>
      <c r="L46" s="36"/>
      <c r="M46" s="36"/>
      <c r="N46" s="36"/>
      <c r="O46" s="39"/>
    </row>
    <row r="47" spans="1:15">
      <c r="A47" s="33"/>
      <c r="B47" s="34"/>
      <c r="C47" s="35" t="str">
        <f t="shared" si="0"/>
        <v/>
      </c>
      <c r="D47" s="36"/>
      <c r="E47" s="36"/>
      <c r="F47" s="37" t="str">
        <f>IF(E47="","",IFERROR(VLOOKUP(E47,SETUP!$D$9:$F$20,2,FALSE),"Review"))</f>
        <v/>
      </c>
      <c r="G47" s="37" t="str">
        <f>IF(E47="","",IFERROR(VLOOKUP(E47,SETUP!$D$9:$F$20,3,FALSE),"Review"))</f>
        <v/>
      </c>
      <c r="H47" s="36"/>
      <c r="I47" s="36"/>
      <c r="J47" s="38"/>
      <c r="K47" s="36"/>
      <c r="L47" s="36"/>
      <c r="M47" s="36"/>
      <c r="N47" s="36"/>
      <c r="O47" s="39"/>
    </row>
    <row r="48" spans="1:15">
      <c r="A48" s="33"/>
      <c r="B48" s="34"/>
      <c r="C48" s="35" t="str">
        <f t="shared" si="0"/>
        <v/>
      </c>
      <c r="D48" s="36"/>
      <c r="E48" s="36"/>
      <c r="F48" s="37" t="str">
        <f>IF(E48="","",IFERROR(VLOOKUP(E48,SETUP!$D$9:$F$20,2,FALSE),"Review"))</f>
        <v/>
      </c>
      <c r="G48" s="37" t="str">
        <f>IF(E48="","",IFERROR(VLOOKUP(E48,SETUP!$D$9:$F$20,3,FALSE),"Review"))</f>
        <v/>
      </c>
      <c r="H48" s="36"/>
      <c r="I48" s="36"/>
      <c r="J48" s="38"/>
      <c r="K48" s="36"/>
      <c r="L48" s="36"/>
      <c r="M48" s="36"/>
      <c r="N48" s="36"/>
      <c r="O48" s="39"/>
    </row>
    <row r="49" spans="1:15">
      <c r="A49" s="33"/>
      <c r="B49" s="34"/>
      <c r="C49" s="35" t="str">
        <f t="shared" si="0"/>
        <v/>
      </c>
      <c r="D49" s="36"/>
      <c r="E49" s="36"/>
      <c r="F49" s="37" t="str">
        <f>IF(E49="","",IFERROR(VLOOKUP(E49,SETUP!$D$9:$F$20,2,FALSE),"Review"))</f>
        <v/>
      </c>
      <c r="G49" s="37" t="str">
        <f>IF(E49="","",IFERROR(VLOOKUP(E49,SETUP!$D$9:$F$20,3,FALSE),"Review"))</f>
        <v/>
      </c>
      <c r="H49" s="36"/>
      <c r="I49" s="36"/>
      <c r="J49" s="38"/>
      <c r="K49" s="36"/>
      <c r="L49" s="36"/>
      <c r="M49" s="36"/>
      <c r="N49" s="36"/>
      <c r="O49" s="39"/>
    </row>
    <row r="50" spans="1:15">
      <c r="A50" s="33"/>
      <c r="B50" s="34"/>
      <c r="C50" s="35" t="str">
        <f t="shared" si="0"/>
        <v/>
      </c>
      <c r="D50" s="36"/>
      <c r="E50" s="36"/>
      <c r="F50" s="37" t="str">
        <f>IF(E50="","",IFERROR(VLOOKUP(E50,SETUP!$D$9:$F$20,2,FALSE),"Review"))</f>
        <v/>
      </c>
      <c r="G50" s="37" t="str">
        <f>IF(E50="","",IFERROR(VLOOKUP(E50,SETUP!$D$9:$F$20,3,FALSE),"Review"))</f>
        <v/>
      </c>
      <c r="H50" s="36"/>
      <c r="I50" s="36"/>
      <c r="J50" s="38"/>
      <c r="K50" s="36"/>
      <c r="L50" s="36"/>
      <c r="M50" s="36"/>
      <c r="N50" s="36"/>
      <c r="O50" s="39"/>
    </row>
    <row r="51" spans="1:15">
      <c r="A51" s="33"/>
      <c r="B51" s="34"/>
      <c r="C51" s="35" t="str">
        <f t="shared" si="0"/>
        <v/>
      </c>
      <c r="D51" s="36"/>
      <c r="E51" s="36"/>
      <c r="F51" s="37" t="str">
        <f>IF(E51="","",IFERROR(VLOOKUP(E51,SETUP!$D$9:$F$20,2,FALSE),"Review"))</f>
        <v/>
      </c>
      <c r="G51" s="37" t="str">
        <f>IF(E51="","",IFERROR(VLOOKUP(E51,SETUP!$D$9:$F$20,3,FALSE),"Review"))</f>
        <v/>
      </c>
      <c r="H51" s="36"/>
      <c r="I51" s="36"/>
      <c r="J51" s="38"/>
      <c r="K51" s="36"/>
      <c r="L51" s="36"/>
      <c r="M51" s="36"/>
      <c r="N51" s="36"/>
      <c r="O51" s="39"/>
    </row>
    <row r="52" spans="1:15">
      <c r="A52" s="33"/>
      <c r="B52" s="34"/>
      <c r="C52" s="35" t="str">
        <f t="shared" si="0"/>
        <v/>
      </c>
      <c r="D52" s="36"/>
      <c r="E52" s="36"/>
      <c r="F52" s="37" t="str">
        <f>IF(E52="","",IFERROR(VLOOKUP(E52,SETUP!$D$9:$F$20,2,FALSE),"Review"))</f>
        <v/>
      </c>
      <c r="G52" s="37" t="str">
        <f>IF(E52="","",IFERROR(VLOOKUP(E52,SETUP!$D$9:$F$20,3,FALSE),"Review"))</f>
        <v/>
      </c>
      <c r="H52" s="36"/>
      <c r="I52" s="36"/>
      <c r="J52" s="38"/>
      <c r="K52" s="36"/>
      <c r="L52" s="36"/>
      <c r="M52" s="36"/>
      <c r="N52" s="36"/>
      <c r="O52" s="39"/>
    </row>
    <row r="53" spans="1:15">
      <c r="A53" s="33"/>
      <c r="B53" s="34"/>
      <c r="C53" s="35" t="str">
        <f t="shared" si="0"/>
        <v/>
      </c>
      <c r="D53" s="36"/>
      <c r="E53" s="36"/>
      <c r="F53" s="37" t="str">
        <f>IF(E53="","",IFERROR(VLOOKUP(E53,SETUP!$D$9:$F$20,2,FALSE),"Review"))</f>
        <v/>
      </c>
      <c r="G53" s="37" t="str">
        <f>IF(E53="","",IFERROR(VLOOKUP(E53,SETUP!$D$9:$F$20,3,FALSE),"Review"))</f>
        <v/>
      </c>
      <c r="H53" s="36"/>
      <c r="I53" s="36"/>
      <c r="J53" s="38"/>
      <c r="K53" s="36"/>
      <c r="L53" s="36"/>
      <c r="M53" s="36"/>
      <c r="N53" s="36"/>
      <c r="O53" s="39"/>
    </row>
    <row r="54" spans="1:15">
      <c r="A54" s="33"/>
      <c r="B54" s="34"/>
      <c r="C54" s="35" t="str">
        <f t="shared" si="0"/>
        <v/>
      </c>
      <c r="D54" s="36"/>
      <c r="E54" s="36"/>
      <c r="F54" s="37" t="str">
        <f>IF(E54="","",IFERROR(VLOOKUP(E54,SETUP!$D$9:$F$20,2,FALSE),"Review"))</f>
        <v/>
      </c>
      <c r="G54" s="37" t="str">
        <f>IF(E54="","",IFERROR(VLOOKUP(E54,SETUP!$D$9:$F$20,3,FALSE),"Review"))</f>
        <v/>
      </c>
      <c r="H54" s="36"/>
      <c r="I54" s="36"/>
      <c r="J54" s="38"/>
      <c r="K54" s="36"/>
      <c r="L54" s="36"/>
      <c r="M54" s="36"/>
      <c r="N54" s="36"/>
      <c r="O54" s="39"/>
    </row>
    <row r="55" spans="1:15">
      <c r="A55" s="33"/>
      <c r="B55" s="34"/>
      <c r="C55" s="35" t="str">
        <f t="shared" si="0"/>
        <v/>
      </c>
      <c r="D55" s="36"/>
      <c r="E55" s="36"/>
      <c r="F55" s="37" t="str">
        <f>IF(E55="","",IFERROR(VLOOKUP(E55,SETUP!$D$9:$F$20,2,FALSE),"Review"))</f>
        <v/>
      </c>
      <c r="G55" s="37" t="str">
        <f>IF(E55="","",IFERROR(VLOOKUP(E55,SETUP!$D$9:$F$20,3,FALSE),"Review"))</f>
        <v/>
      </c>
      <c r="H55" s="36"/>
      <c r="I55" s="36"/>
      <c r="J55" s="38"/>
      <c r="K55" s="36"/>
      <c r="L55" s="36"/>
      <c r="M55" s="36"/>
      <c r="N55" s="36"/>
      <c r="O55" s="39"/>
    </row>
    <row r="56" spans="1:15">
      <c r="A56" s="33"/>
      <c r="B56" s="34"/>
      <c r="C56" s="35" t="str">
        <f t="shared" si="0"/>
        <v/>
      </c>
      <c r="D56" s="36"/>
      <c r="E56" s="36"/>
      <c r="F56" s="37" t="str">
        <f>IF(E56="","",IFERROR(VLOOKUP(E56,SETUP!$D$9:$F$20,2,FALSE),"Review"))</f>
        <v/>
      </c>
      <c r="G56" s="37" t="str">
        <f>IF(E56="","",IFERROR(VLOOKUP(E56,SETUP!$D$9:$F$20,3,FALSE),"Review"))</f>
        <v/>
      </c>
      <c r="H56" s="36"/>
      <c r="I56" s="36"/>
      <c r="J56" s="38"/>
      <c r="K56" s="36"/>
      <c r="L56" s="36"/>
      <c r="M56" s="36"/>
      <c r="N56" s="36"/>
      <c r="O56" s="39"/>
    </row>
    <row r="57" spans="1:15">
      <c r="A57" s="33"/>
      <c r="B57" s="34"/>
      <c r="C57" s="35" t="str">
        <f t="shared" si="0"/>
        <v/>
      </c>
      <c r="D57" s="36"/>
      <c r="E57" s="36"/>
      <c r="F57" s="37" t="str">
        <f>IF(E57="","",IFERROR(VLOOKUP(E57,SETUP!$D$9:$F$20,2,FALSE),"Review"))</f>
        <v/>
      </c>
      <c r="G57" s="37" t="str">
        <f>IF(E57="","",IFERROR(VLOOKUP(E57,SETUP!$D$9:$F$20,3,FALSE),"Review"))</f>
        <v/>
      </c>
      <c r="H57" s="36"/>
      <c r="I57" s="36"/>
      <c r="J57" s="38"/>
      <c r="K57" s="36"/>
      <c r="L57" s="36"/>
      <c r="M57" s="36"/>
      <c r="N57" s="36"/>
      <c r="O57" s="39"/>
    </row>
    <row r="58" spans="1:15">
      <c r="A58" s="33"/>
      <c r="B58" s="34"/>
      <c r="C58" s="35" t="str">
        <f t="shared" si="0"/>
        <v/>
      </c>
      <c r="D58" s="36"/>
      <c r="E58" s="36"/>
      <c r="F58" s="37" t="str">
        <f>IF(E58="","",IFERROR(VLOOKUP(E58,SETUP!$D$9:$F$20,2,FALSE),"Review"))</f>
        <v/>
      </c>
      <c r="G58" s="37" t="str">
        <f>IF(E58="","",IFERROR(VLOOKUP(E58,SETUP!$D$9:$F$20,3,FALSE),"Review"))</f>
        <v/>
      </c>
      <c r="H58" s="36"/>
      <c r="I58" s="36"/>
      <c r="J58" s="38"/>
      <c r="K58" s="36"/>
      <c r="L58" s="36"/>
      <c r="M58" s="36"/>
      <c r="N58" s="36"/>
      <c r="O58" s="39"/>
    </row>
    <row r="59" spans="1:15">
      <c r="A59" s="33"/>
      <c r="B59" s="34"/>
      <c r="C59" s="35" t="str">
        <f t="shared" si="0"/>
        <v/>
      </c>
      <c r="D59" s="36"/>
      <c r="E59" s="36"/>
      <c r="F59" s="37" t="str">
        <f>IF(E59="","",IFERROR(VLOOKUP(E59,SETUP!$D$9:$F$20,2,FALSE),"Review"))</f>
        <v/>
      </c>
      <c r="G59" s="37" t="str">
        <f>IF(E59="","",IFERROR(VLOOKUP(E59,SETUP!$D$9:$F$20,3,FALSE),"Review"))</f>
        <v/>
      </c>
      <c r="H59" s="36"/>
      <c r="I59" s="36"/>
      <c r="J59" s="38"/>
      <c r="K59" s="36"/>
      <c r="L59" s="36"/>
      <c r="M59" s="36"/>
      <c r="N59" s="36"/>
      <c r="O59" s="39"/>
    </row>
    <row r="60" spans="1:15">
      <c r="A60" s="33"/>
      <c r="B60" s="34"/>
      <c r="C60" s="35" t="str">
        <f t="shared" si="0"/>
        <v/>
      </c>
      <c r="D60" s="36"/>
      <c r="E60" s="36"/>
      <c r="F60" s="37" t="str">
        <f>IF(E60="","",IFERROR(VLOOKUP(E60,SETUP!$D$9:$F$20,2,FALSE),"Review"))</f>
        <v/>
      </c>
      <c r="G60" s="37" t="str">
        <f>IF(E60="","",IFERROR(VLOOKUP(E60,SETUP!$D$9:$F$20,3,FALSE),"Review"))</f>
        <v/>
      </c>
      <c r="H60" s="36"/>
      <c r="I60" s="36"/>
      <c r="J60" s="38"/>
      <c r="K60" s="36"/>
      <c r="L60" s="36"/>
      <c r="M60" s="36"/>
      <c r="N60" s="36"/>
      <c r="O60" s="39"/>
    </row>
    <row r="61" spans="1:15">
      <c r="A61" s="33"/>
      <c r="B61" s="34"/>
      <c r="C61" s="35" t="str">
        <f t="shared" si="0"/>
        <v/>
      </c>
      <c r="D61" s="36"/>
      <c r="E61" s="36"/>
      <c r="F61" s="37" t="str">
        <f>IF(E61="","",IFERROR(VLOOKUP(E61,SETUP!$D$9:$F$20,2,FALSE),"Review"))</f>
        <v/>
      </c>
      <c r="G61" s="37" t="str">
        <f>IF(E61="","",IFERROR(VLOOKUP(E61,SETUP!$D$9:$F$20,3,FALSE),"Review"))</f>
        <v/>
      </c>
      <c r="H61" s="36"/>
      <c r="I61" s="36"/>
      <c r="J61" s="38"/>
      <c r="K61" s="36"/>
      <c r="L61" s="36"/>
      <c r="M61" s="36"/>
      <c r="N61" s="36"/>
      <c r="O61" s="39"/>
    </row>
    <row r="62" spans="1:15">
      <c r="A62" s="33"/>
      <c r="B62" s="34"/>
      <c r="C62" s="35" t="str">
        <f t="shared" si="0"/>
        <v/>
      </c>
      <c r="D62" s="36"/>
      <c r="E62" s="36"/>
      <c r="F62" s="37" t="str">
        <f>IF(E62="","",IFERROR(VLOOKUP(E62,SETUP!$D$9:$F$20,2,FALSE),"Review"))</f>
        <v/>
      </c>
      <c r="G62" s="37" t="str">
        <f>IF(E62="","",IFERROR(VLOOKUP(E62,SETUP!$D$9:$F$20,3,FALSE),"Review"))</f>
        <v/>
      </c>
      <c r="H62" s="36"/>
      <c r="I62" s="36"/>
      <c r="J62" s="38"/>
      <c r="K62" s="36"/>
      <c r="L62" s="36"/>
      <c r="M62" s="36"/>
      <c r="N62" s="36"/>
      <c r="O62" s="39"/>
    </row>
    <row r="63" spans="1:15">
      <c r="A63" s="33"/>
      <c r="B63" s="34"/>
      <c r="C63" s="35" t="str">
        <f t="shared" si="0"/>
        <v/>
      </c>
      <c r="D63" s="36"/>
      <c r="E63" s="36"/>
      <c r="F63" s="37" t="str">
        <f>IF(E63="","",IFERROR(VLOOKUP(E63,SETUP!$D$9:$F$20,2,FALSE),"Review"))</f>
        <v/>
      </c>
      <c r="G63" s="37" t="str">
        <f>IF(E63="","",IFERROR(VLOOKUP(E63,SETUP!$D$9:$F$20,3,FALSE),"Review"))</f>
        <v/>
      </c>
      <c r="H63" s="36"/>
      <c r="I63" s="36"/>
      <c r="J63" s="38"/>
      <c r="K63" s="36"/>
      <c r="L63" s="36"/>
      <c r="M63" s="36"/>
      <c r="N63" s="36"/>
      <c r="O63" s="39"/>
    </row>
    <row r="64" spans="1:15">
      <c r="A64" s="33"/>
      <c r="B64" s="34"/>
      <c r="C64" s="35" t="str">
        <f t="shared" si="0"/>
        <v/>
      </c>
      <c r="D64" s="36"/>
      <c r="E64" s="36"/>
      <c r="F64" s="37" t="str">
        <f>IF(E64="","",IFERROR(VLOOKUP(E64,SETUP!$D$9:$F$20,2,FALSE),"Review"))</f>
        <v/>
      </c>
      <c r="G64" s="37" t="str">
        <f>IF(E64="","",IFERROR(VLOOKUP(E64,SETUP!$D$9:$F$20,3,FALSE),"Review"))</f>
        <v/>
      </c>
      <c r="H64" s="36"/>
      <c r="I64" s="36"/>
      <c r="J64" s="38"/>
      <c r="K64" s="36"/>
      <c r="L64" s="36"/>
      <c r="M64" s="36"/>
      <c r="N64" s="36"/>
      <c r="O64" s="39"/>
    </row>
    <row r="65" spans="1:15">
      <c r="A65" s="33"/>
      <c r="B65" s="34"/>
      <c r="C65" s="35" t="str">
        <f t="shared" si="0"/>
        <v/>
      </c>
      <c r="D65" s="36"/>
      <c r="E65" s="36"/>
      <c r="F65" s="37" t="str">
        <f>IF(E65="","",IFERROR(VLOOKUP(E65,SETUP!$D$9:$F$20,2,FALSE),"Review"))</f>
        <v/>
      </c>
      <c r="G65" s="37" t="str">
        <f>IF(E65="","",IFERROR(VLOOKUP(E65,SETUP!$D$9:$F$20,3,FALSE),"Review"))</f>
        <v/>
      </c>
      <c r="H65" s="36"/>
      <c r="I65" s="36"/>
      <c r="J65" s="38"/>
      <c r="K65" s="36"/>
      <c r="L65" s="36"/>
      <c r="M65" s="36"/>
      <c r="N65" s="36"/>
      <c r="O65" s="39"/>
    </row>
    <row r="66" spans="1:15">
      <c r="A66" s="33"/>
      <c r="B66" s="34"/>
      <c r="C66" s="35" t="str">
        <f t="shared" si="0"/>
        <v/>
      </c>
      <c r="D66" s="36"/>
      <c r="E66" s="36"/>
      <c r="F66" s="37" t="str">
        <f>IF(E66="","",IFERROR(VLOOKUP(E66,SETUP!$D$9:$F$20,2,FALSE),"Review"))</f>
        <v/>
      </c>
      <c r="G66" s="37" t="str">
        <f>IF(E66="","",IFERROR(VLOOKUP(E66,SETUP!$D$9:$F$20,3,FALSE),"Review"))</f>
        <v/>
      </c>
      <c r="H66" s="36"/>
      <c r="I66" s="36"/>
      <c r="J66" s="38"/>
      <c r="K66" s="36"/>
      <c r="L66" s="36"/>
      <c r="M66" s="36"/>
      <c r="N66" s="36"/>
      <c r="O66" s="39"/>
    </row>
    <row r="67" spans="1:15">
      <c r="A67" s="33"/>
      <c r="B67" s="34"/>
      <c r="C67" s="35" t="str">
        <f t="shared" si="0"/>
        <v/>
      </c>
      <c r="D67" s="36"/>
      <c r="E67" s="36"/>
      <c r="F67" s="37" t="str">
        <f>IF(E67="","",IFERROR(VLOOKUP(E67,SETUP!$D$9:$F$20,2,FALSE),"Review"))</f>
        <v/>
      </c>
      <c r="G67" s="37" t="str">
        <f>IF(E67="","",IFERROR(VLOOKUP(E67,SETUP!$D$9:$F$20,3,FALSE),"Review"))</f>
        <v/>
      </c>
      <c r="H67" s="36"/>
      <c r="I67" s="36"/>
      <c r="J67" s="38"/>
      <c r="K67" s="36"/>
      <c r="L67" s="36"/>
      <c r="M67" s="36"/>
      <c r="N67" s="36"/>
      <c r="O67" s="39"/>
    </row>
    <row r="68" spans="1:15">
      <c r="A68" s="33"/>
      <c r="B68" s="34"/>
      <c r="C68" s="35" t="str">
        <f t="shared" si="0"/>
        <v/>
      </c>
      <c r="D68" s="36"/>
      <c r="E68" s="36"/>
      <c r="F68" s="37" t="str">
        <f>IF(E68="","",IFERROR(VLOOKUP(E68,SETUP!$D$9:$F$20,2,FALSE),"Review"))</f>
        <v/>
      </c>
      <c r="G68" s="37" t="str">
        <f>IF(E68="","",IFERROR(VLOOKUP(E68,SETUP!$D$9:$F$20,3,FALSE),"Review"))</f>
        <v/>
      </c>
      <c r="H68" s="36"/>
      <c r="I68" s="36"/>
      <c r="J68" s="38"/>
      <c r="K68" s="36"/>
      <c r="L68" s="36"/>
      <c r="M68" s="36"/>
      <c r="N68" s="36"/>
      <c r="O68" s="39"/>
    </row>
    <row r="69" spans="1:15">
      <c r="A69" s="33"/>
      <c r="B69" s="34"/>
      <c r="C69" s="35" t="str">
        <f t="shared" si="0"/>
        <v/>
      </c>
      <c r="D69" s="36"/>
      <c r="E69" s="36"/>
      <c r="F69" s="37" t="str">
        <f>IF(E69="","",IFERROR(VLOOKUP(E69,SETUP!$D$9:$F$20,2,FALSE),"Review"))</f>
        <v/>
      </c>
      <c r="G69" s="37" t="str">
        <f>IF(E69="","",IFERROR(VLOOKUP(E69,SETUP!$D$9:$F$20,3,FALSE),"Review"))</f>
        <v/>
      </c>
      <c r="H69" s="36"/>
      <c r="I69" s="36"/>
      <c r="J69" s="38"/>
      <c r="K69" s="36"/>
      <c r="L69" s="36"/>
      <c r="M69" s="36"/>
      <c r="N69" s="36"/>
      <c r="O69" s="39"/>
    </row>
    <row r="70" spans="1:15">
      <c r="A70" s="33"/>
      <c r="B70" s="34"/>
      <c r="C70" s="35" t="str">
        <f t="shared" ref="C70:C133" si="1">IF(B70="","",DATE(YEAR(B70),MONTH(B70),1))</f>
        <v/>
      </c>
      <c r="D70" s="36"/>
      <c r="E70" s="36"/>
      <c r="F70" s="37" t="str">
        <f>IF(E70="","",IFERROR(VLOOKUP(E70,SETUP!$D$9:$F$20,2,FALSE),"Review"))</f>
        <v/>
      </c>
      <c r="G70" s="37" t="str">
        <f>IF(E70="","",IFERROR(VLOOKUP(E70,SETUP!$D$9:$F$20,3,FALSE),"Review"))</f>
        <v/>
      </c>
      <c r="H70" s="36"/>
      <c r="I70" s="36"/>
      <c r="J70" s="38"/>
      <c r="K70" s="36"/>
      <c r="L70" s="36"/>
      <c r="M70" s="36"/>
      <c r="N70" s="36"/>
      <c r="O70" s="39"/>
    </row>
    <row r="71" spans="1:15">
      <c r="A71" s="33"/>
      <c r="B71" s="34"/>
      <c r="C71" s="35" t="str">
        <f t="shared" si="1"/>
        <v/>
      </c>
      <c r="D71" s="36"/>
      <c r="E71" s="36"/>
      <c r="F71" s="37" t="str">
        <f>IF(E71="","",IFERROR(VLOOKUP(E71,SETUP!$D$9:$F$20,2,FALSE),"Review"))</f>
        <v/>
      </c>
      <c r="G71" s="37" t="str">
        <f>IF(E71="","",IFERROR(VLOOKUP(E71,SETUP!$D$9:$F$20,3,FALSE),"Review"))</f>
        <v/>
      </c>
      <c r="H71" s="36"/>
      <c r="I71" s="36"/>
      <c r="J71" s="38"/>
      <c r="K71" s="36"/>
      <c r="L71" s="36"/>
      <c r="M71" s="36"/>
      <c r="N71" s="36"/>
      <c r="O71" s="39"/>
    </row>
    <row r="72" spans="1:15">
      <c r="A72" s="33"/>
      <c r="B72" s="34"/>
      <c r="C72" s="35" t="str">
        <f t="shared" si="1"/>
        <v/>
      </c>
      <c r="D72" s="36"/>
      <c r="E72" s="36"/>
      <c r="F72" s="37" t="str">
        <f>IF(E72="","",IFERROR(VLOOKUP(E72,SETUP!$D$9:$F$20,2,FALSE),"Review"))</f>
        <v/>
      </c>
      <c r="G72" s="37" t="str">
        <f>IF(E72="","",IFERROR(VLOOKUP(E72,SETUP!$D$9:$F$20,3,FALSE),"Review"))</f>
        <v/>
      </c>
      <c r="H72" s="36"/>
      <c r="I72" s="36"/>
      <c r="J72" s="38"/>
      <c r="K72" s="36"/>
      <c r="L72" s="36"/>
      <c r="M72" s="36"/>
      <c r="N72" s="36"/>
      <c r="O72" s="39"/>
    </row>
    <row r="73" spans="1:15">
      <c r="A73" s="33"/>
      <c r="B73" s="34"/>
      <c r="C73" s="35" t="str">
        <f t="shared" si="1"/>
        <v/>
      </c>
      <c r="D73" s="36"/>
      <c r="E73" s="36"/>
      <c r="F73" s="37" t="str">
        <f>IF(E73="","",IFERROR(VLOOKUP(E73,SETUP!$D$9:$F$20,2,FALSE),"Review"))</f>
        <v/>
      </c>
      <c r="G73" s="37" t="str">
        <f>IF(E73="","",IFERROR(VLOOKUP(E73,SETUP!$D$9:$F$20,3,FALSE),"Review"))</f>
        <v/>
      </c>
      <c r="H73" s="36"/>
      <c r="I73" s="36"/>
      <c r="J73" s="38"/>
      <c r="K73" s="36"/>
      <c r="L73" s="36"/>
      <c r="M73" s="36"/>
      <c r="N73" s="36"/>
      <c r="O73" s="39"/>
    </row>
    <row r="74" spans="1:15">
      <c r="A74" s="33"/>
      <c r="B74" s="34"/>
      <c r="C74" s="35" t="str">
        <f t="shared" si="1"/>
        <v/>
      </c>
      <c r="D74" s="36"/>
      <c r="E74" s="36"/>
      <c r="F74" s="37" t="str">
        <f>IF(E74="","",IFERROR(VLOOKUP(E74,SETUP!$D$9:$F$20,2,FALSE),"Review"))</f>
        <v/>
      </c>
      <c r="G74" s="37" t="str">
        <f>IF(E74="","",IFERROR(VLOOKUP(E74,SETUP!$D$9:$F$20,3,FALSE),"Review"))</f>
        <v/>
      </c>
      <c r="H74" s="36"/>
      <c r="I74" s="36"/>
      <c r="J74" s="38"/>
      <c r="K74" s="36"/>
      <c r="L74" s="36"/>
      <c r="M74" s="36"/>
      <c r="N74" s="36"/>
      <c r="O74" s="39"/>
    </row>
    <row r="75" spans="1:15">
      <c r="A75" s="33"/>
      <c r="B75" s="34"/>
      <c r="C75" s="35" t="str">
        <f t="shared" si="1"/>
        <v/>
      </c>
      <c r="D75" s="36"/>
      <c r="E75" s="36"/>
      <c r="F75" s="37" t="str">
        <f>IF(E75="","",IFERROR(VLOOKUP(E75,SETUP!$D$9:$F$20,2,FALSE),"Review"))</f>
        <v/>
      </c>
      <c r="G75" s="37" t="str">
        <f>IF(E75="","",IFERROR(VLOOKUP(E75,SETUP!$D$9:$F$20,3,FALSE),"Review"))</f>
        <v/>
      </c>
      <c r="H75" s="36"/>
      <c r="I75" s="36"/>
      <c r="J75" s="38"/>
      <c r="K75" s="36"/>
      <c r="L75" s="36"/>
      <c r="M75" s="36"/>
      <c r="N75" s="36"/>
      <c r="O75" s="39"/>
    </row>
    <row r="76" spans="1:15">
      <c r="A76" s="33"/>
      <c r="B76" s="34"/>
      <c r="C76" s="35" t="str">
        <f t="shared" si="1"/>
        <v/>
      </c>
      <c r="D76" s="36"/>
      <c r="E76" s="36"/>
      <c r="F76" s="37" t="str">
        <f>IF(E76="","",IFERROR(VLOOKUP(E76,SETUP!$D$9:$F$20,2,FALSE),"Review"))</f>
        <v/>
      </c>
      <c r="G76" s="37" t="str">
        <f>IF(E76="","",IFERROR(VLOOKUP(E76,SETUP!$D$9:$F$20,3,FALSE),"Review"))</f>
        <v/>
      </c>
      <c r="H76" s="36"/>
      <c r="I76" s="36"/>
      <c r="J76" s="38"/>
      <c r="K76" s="36"/>
      <c r="L76" s="36"/>
      <c r="M76" s="36"/>
      <c r="N76" s="36"/>
      <c r="O76" s="39"/>
    </row>
    <row r="77" spans="1:15">
      <c r="A77" s="33"/>
      <c r="B77" s="34"/>
      <c r="C77" s="35" t="str">
        <f t="shared" si="1"/>
        <v/>
      </c>
      <c r="D77" s="36"/>
      <c r="E77" s="36"/>
      <c r="F77" s="37" t="str">
        <f>IF(E77="","",IFERROR(VLOOKUP(E77,SETUP!$D$9:$F$20,2,FALSE),"Review"))</f>
        <v/>
      </c>
      <c r="G77" s="37" t="str">
        <f>IF(E77="","",IFERROR(VLOOKUP(E77,SETUP!$D$9:$F$20,3,FALSE),"Review"))</f>
        <v/>
      </c>
      <c r="H77" s="36"/>
      <c r="I77" s="36"/>
      <c r="J77" s="38"/>
      <c r="K77" s="36"/>
      <c r="L77" s="36"/>
      <c r="M77" s="36"/>
      <c r="N77" s="36"/>
      <c r="O77" s="39"/>
    </row>
    <row r="78" spans="1:15">
      <c r="A78" s="33"/>
      <c r="B78" s="34"/>
      <c r="C78" s="35" t="str">
        <f t="shared" si="1"/>
        <v/>
      </c>
      <c r="D78" s="36"/>
      <c r="E78" s="36"/>
      <c r="F78" s="37" t="str">
        <f>IF(E78="","",IFERROR(VLOOKUP(E78,SETUP!$D$9:$F$20,2,FALSE),"Review"))</f>
        <v/>
      </c>
      <c r="G78" s="37" t="str">
        <f>IF(E78="","",IFERROR(VLOOKUP(E78,SETUP!$D$9:$F$20,3,FALSE),"Review"))</f>
        <v/>
      </c>
      <c r="H78" s="36"/>
      <c r="I78" s="36"/>
      <c r="J78" s="38"/>
      <c r="K78" s="36"/>
      <c r="L78" s="36"/>
      <c r="M78" s="36"/>
      <c r="N78" s="36"/>
      <c r="O78" s="39"/>
    </row>
    <row r="79" spans="1:15">
      <c r="A79" s="33"/>
      <c r="B79" s="34"/>
      <c r="C79" s="35" t="str">
        <f t="shared" si="1"/>
        <v/>
      </c>
      <c r="D79" s="36"/>
      <c r="E79" s="36"/>
      <c r="F79" s="37" t="str">
        <f>IF(E79="","",IFERROR(VLOOKUP(E79,SETUP!$D$9:$F$20,2,FALSE),"Review"))</f>
        <v/>
      </c>
      <c r="G79" s="37" t="str">
        <f>IF(E79="","",IFERROR(VLOOKUP(E79,SETUP!$D$9:$F$20,3,FALSE),"Review"))</f>
        <v/>
      </c>
      <c r="H79" s="36"/>
      <c r="I79" s="36"/>
      <c r="J79" s="38"/>
      <c r="K79" s="36"/>
      <c r="L79" s="36"/>
      <c r="M79" s="36"/>
      <c r="N79" s="36"/>
      <c r="O79" s="39"/>
    </row>
    <row r="80" spans="1:15">
      <c r="A80" s="33"/>
      <c r="B80" s="34"/>
      <c r="C80" s="35" t="str">
        <f t="shared" si="1"/>
        <v/>
      </c>
      <c r="D80" s="36"/>
      <c r="E80" s="36"/>
      <c r="F80" s="37" t="str">
        <f>IF(E80="","",IFERROR(VLOOKUP(E80,SETUP!$D$9:$F$20,2,FALSE),"Review"))</f>
        <v/>
      </c>
      <c r="G80" s="37" t="str">
        <f>IF(E80="","",IFERROR(VLOOKUP(E80,SETUP!$D$9:$F$20,3,FALSE),"Review"))</f>
        <v/>
      </c>
      <c r="H80" s="36"/>
      <c r="I80" s="36"/>
      <c r="J80" s="38"/>
      <c r="K80" s="36"/>
      <c r="L80" s="36"/>
      <c r="M80" s="36"/>
      <c r="N80" s="36"/>
      <c r="O80" s="39"/>
    </row>
    <row r="81" spans="1:15">
      <c r="A81" s="33"/>
      <c r="B81" s="34"/>
      <c r="C81" s="35" t="str">
        <f t="shared" si="1"/>
        <v/>
      </c>
      <c r="D81" s="36"/>
      <c r="E81" s="36"/>
      <c r="F81" s="37" t="str">
        <f>IF(E81="","",IFERROR(VLOOKUP(E81,SETUP!$D$9:$F$20,2,FALSE),"Review"))</f>
        <v/>
      </c>
      <c r="G81" s="37" t="str">
        <f>IF(E81="","",IFERROR(VLOOKUP(E81,SETUP!$D$9:$F$20,3,FALSE),"Review"))</f>
        <v/>
      </c>
      <c r="H81" s="36"/>
      <c r="I81" s="36"/>
      <c r="J81" s="38"/>
      <c r="K81" s="36"/>
      <c r="L81" s="36"/>
      <c r="M81" s="36"/>
      <c r="N81" s="36"/>
      <c r="O81" s="39"/>
    </row>
    <row r="82" spans="1:15">
      <c r="A82" s="33"/>
      <c r="B82" s="34"/>
      <c r="C82" s="35" t="str">
        <f t="shared" si="1"/>
        <v/>
      </c>
      <c r="D82" s="36"/>
      <c r="E82" s="36"/>
      <c r="F82" s="37" t="str">
        <f>IF(E82="","",IFERROR(VLOOKUP(E82,SETUP!$D$9:$F$20,2,FALSE),"Review"))</f>
        <v/>
      </c>
      <c r="G82" s="37" t="str">
        <f>IF(E82="","",IFERROR(VLOOKUP(E82,SETUP!$D$9:$F$20,3,FALSE),"Review"))</f>
        <v/>
      </c>
      <c r="H82" s="36"/>
      <c r="I82" s="36"/>
      <c r="J82" s="38"/>
      <c r="K82" s="36"/>
      <c r="L82" s="36"/>
      <c r="M82" s="36"/>
      <c r="N82" s="36"/>
      <c r="O82" s="39"/>
    </row>
    <row r="83" spans="1:15">
      <c r="A83" s="33"/>
      <c r="B83" s="34"/>
      <c r="C83" s="35" t="str">
        <f t="shared" si="1"/>
        <v/>
      </c>
      <c r="D83" s="36"/>
      <c r="E83" s="36"/>
      <c r="F83" s="37" t="str">
        <f>IF(E83="","",IFERROR(VLOOKUP(E83,SETUP!$D$9:$F$20,2,FALSE),"Review"))</f>
        <v/>
      </c>
      <c r="G83" s="37" t="str">
        <f>IF(E83="","",IFERROR(VLOOKUP(E83,SETUP!$D$9:$F$20,3,FALSE),"Review"))</f>
        <v/>
      </c>
      <c r="H83" s="36"/>
      <c r="I83" s="36"/>
      <c r="J83" s="38"/>
      <c r="K83" s="36"/>
      <c r="L83" s="36"/>
      <c r="M83" s="36"/>
      <c r="N83" s="36"/>
      <c r="O83" s="39"/>
    </row>
    <row r="84" spans="1:15">
      <c r="A84" s="33"/>
      <c r="B84" s="34"/>
      <c r="C84" s="35" t="str">
        <f t="shared" si="1"/>
        <v/>
      </c>
      <c r="D84" s="36"/>
      <c r="E84" s="36"/>
      <c r="F84" s="37" t="str">
        <f>IF(E84="","",IFERROR(VLOOKUP(E84,SETUP!$D$9:$F$20,2,FALSE),"Review"))</f>
        <v/>
      </c>
      <c r="G84" s="37" t="str">
        <f>IF(E84="","",IFERROR(VLOOKUP(E84,SETUP!$D$9:$F$20,3,FALSE),"Review"))</f>
        <v/>
      </c>
      <c r="H84" s="36"/>
      <c r="I84" s="36"/>
      <c r="J84" s="38"/>
      <c r="K84" s="36"/>
      <c r="L84" s="36"/>
      <c r="M84" s="36"/>
      <c r="N84" s="36"/>
      <c r="O84" s="39"/>
    </row>
    <row r="85" spans="1:15">
      <c r="A85" s="33"/>
      <c r="B85" s="34"/>
      <c r="C85" s="35" t="str">
        <f t="shared" si="1"/>
        <v/>
      </c>
      <c r="D85" s="36"/>
      <c r="E85" s="36"/>
      <c r="F85" s="37" t="str">
        <f>IF(E85="","",IFERROR(VLOOKUP(E85,SETUP!$D$9:$F$20,2,FALSE),"Review"))</f>
        <v/>
      </c>
      <c r="G85" s="37" t="str">
        <f>IF(E85="","",IFERROR(VLOOKUP(E85,SETUP!$D$9:$F$20,3,FALSE),"Review"))</f>
        <v/>
      </c>
      <c r="H85" s="36"/>
      <c r="I85" s="36"/>
      <c r="J85" s="38"/>
      <c r="K85" s="36"/>
      <c r="L85" s="36"/>
      <c r="M85" s="36"/>
      <c r="N85" s="36"/>
      <c r="O85" s="39"/>
    </row>
    <row r="86" spans="1:15">
      <c r="A86" s="33"/>
      <c r="B86" s="34"/>
      <c r="C86" s="35" t="str">
        <f t="shared" si="1"/>
        <v/>
      </c>
      <c r="D86" s="36"/>
      <c r="E86" s="36"/>
      <c r="F86" s="37" t="str">
        <f>IF(E86="","",IFERROR(VLOOKUP(E86,SETUP!$D$9:$F$20,2,FALSE),"Review"))</f>
        <v/>
      </c>
      <c r="G86" s="37" t="str">
        <f>IF(E86="","",IFERROR(VLOOKUP(E86,SETUP!$D$9:$F$20,3,FALSE),"Review"))</f>
        <v/>
      </c>
      <c r="H86" s="36"/>
      <c r="I86" s="36"/>
      <c r="J86" s="38"/>
      <c r="K86" s="36"/>
      <c r="L86" s="36"/>
      <c r="M86" s="36"/>
      <c r="N86" s="36"/>
      <c r="O86" s="39"/>
    </row>
    <row r="87" spans="1:15">
      <c r="A87" s="33"/>
      <c r="B87" s="34"/>
      <c r="C87" s="35" t="str">
        <f t="shared" si="1"/>
        <v/>
      </c>
      <c r="D87" s="36"/>
      <c r="E87" s="36"/>
      <c r="F87" s="37" t="str">
        <f>IF(E87="","",IFERROR(VLOOKUP(E87,SETUP!$D$9:$F$20,2,FALSE),"Review"))</f>
        <v/>
      </c>
      <c r="G87" s="37" t="str">
        <f>IF(E87="","",IFERROR(VLOOKUP(E87,SETUP!$D$9:$F$20,3,FALSE),"Review"))</f>
        <v/>
      </c>
      <c r="H87" s="36"/>
      <c r="I87" s="36"/>
      <c r="J87" s="38"/>
      <c r="K87" s="36"/>
      <c r="L87" s="36"/>
      <c r="M87" s="36"/>
      <c r="N87" s="36"/>
      <c r="O87" s="39"/>
    </row>
    <row r="88" spans="1:15">
      <c r="A88" s="33"/>
      <c r="B88" s="34"/>
      <c r="C88" s="35" t="str">
        <f t="shared" si="1"/>
        <v/>
      </c>
      <c r="D88" s="36"/>
      <c r="E88" s="36"/>
      <c r="F88" s="37" t="str">
        <f>IF(E88="","",IFERROR(VLOOKUP(E88,SETUP!$D$9:$F$20,2,FALSE),"Review"))</f>
        <v/>
      </c>
      <c r="G88" s="37" t="str">
        <f>IF(E88="","",IFERROR(VLOOKUP(E88,SETUP!$D$9:$F$20,3,FALSE),"Review"))</f>
        <v/>
      </c>
      <c r="H88" s="36"/>
      <c r="I88" s="36"/>
      <c r="J88" s="38"/>
      <c r="K88" s="36"/>
      <c r="L88" s="36"/>
      <c r="M88" s="36"/>
      <c r="N88" s="36"/>
      <c r="O88" s="39"/>
    </row>
    <row r="89" spans="1:15">
      <c r="A89" s="33"/>
      <c r="B89" s="34"/>
      <c r="C89" s="35" t="str">
        <f t="shared" si="1"/>
        <v/>
      </c>
      <c r="D89" s="36"/>
      <c r="E89" s="36"/>
      <c r="F89" s="37" t="str">
        <f>IF(E89="","",IFERROR(VLOOKUP(E89,SETUP!$D$9:$F$20,2,FALSE),"Review"))</f>
        <v/>
      </c>
      <c r="G89" s="37" t="str">
        <f>IF(E89="","",IFERROR(VLOOKUP(E89,SETUP!$D$9:$F$20,3,FALSE),"Review"))</f>
        <v/>
      </c>
      <c r="H89" s="36"/>
      <c r="I89" s="36"/>
      <c r="J89" s="38"/>
      <c r="K89" s="36"/>
      <c r="L89" s="36"/>
      <c r="M89" s="36"/>
      <c r="N89" s="36"/>
      <c r="O89" s="39"/>
    </row>
    <row r="90" spans="1:15">
      <c r="A90" s="33"/>
      <c r="B90" s="34"/>
      <c r="C90" s="35" t="str">
        <f t="shared" si="1"/>
        <v/>
      </c>
      <c r="D90" s="36"/>
      <c r="E90" s="36"/>
      <c r="F90" s="37" t="str">
        <f>IF(E90="","",IFERROR(VLOOKUP(E90,SETUP!$D$9:$F$20,2,FALSE),"Review"))</f>
        <v/>
      </c>
      <c r="G90" s="37" t="str">
        <f>IF(E90="","",IFERROR(VLOOKUP(E90,SETUP!$D$9:$F$20,3,FALSE),"Review"))</f>
        <v/>
      </c>
      <c r="H90" s="36"/>
      <c r="I90" s="36"/>
      <c r="J90" s="38"/>
      <c r="K90" s="36"/>
      <c r="L90" s="36"/>
      <c r="M90" s="36"/>
      <c r="N90" s="36"/>
      <c r="O90" s="39"/>
    </row>
    <row r="91" spans="1:15">
      <c r="A91" s="33"/>
      <c r="B91" s="34"/>
      <c r="C91" s="35" t="str">
        <f t="shared" si="1"/>
        <v/>
      </c>
      <c r="D91" s="36"/>
      <c r="E91" s="36"/>
      <c r="F91" s="37" t="str">
        <f>IF(E91="","",IFERROR(VLOOKUP(E91,SETUP!$D$9:$F$20,2,FALSE),"Review"))</f>
        <v/>
      </c>
      <c r="G91" s="37" t="str">
        <f>IF(E91="","",IFERROR(VLOOKUP(E91,SETUP!$D$9:$F$20,3,FALSE),"Review"))</f>
        <v/>
      </c>
      <c r="H91" s="36"/>
      <c r="I91" s="36"/>
      <c r="J91" s="38"/>
      <c r="K91" s="36"/>
      <c r="L91" s="36"/>
      <c r="M91" s="36"/>
      <c r="N91" s="36"/>
      <c r="O91" s="39"/>
    </row>
    <row r="92" spans="1:15">
      <c r="A92" s="33"/>
      <c r="B92" s="34"/>
      <c r="C92" s="35" t="str">
        <f t="shared" si="1"/>
        <v/>
      </c>
      <c r="D92" s="36"/>
      <c r="E92" s="36"/>
      <c r="F92" s="37" t="str">
        <f>IF(E92="","",IFERROR(VLOOKUP(E92,SETUP!$D$9:$F$20,2,FALSE),"Review"))</f>
        <v/>
      </c>
      <c r="G92" s="37" t="str">
        <f>IF(E92="","",IFERROR(VLOOKUP(E92,SETUP!$D$9:$F$20,3,FALSE),"Review"))</f>
        <v/>
      </c>
      <c r="H92" s="36"/>
      <c r="I92" s="36"/>
      <c r="J92" s="38"/>
      <c r="K92" s="36"/>
      <c r="L92" s="36"/>
      <c r="M92" s="36"/>
      <c r="N92" s="36"/>
      <c r="O92" s="39"/>
    </row>
    <row r="93" spans="1:15">
      <c r="A93" s="33"/>
      <c r="B93" s="34"/>
      <c r="C93" s="35" t="str">
        <f t="shared" si="1"/>
        <v/>
      </c>
      <c r="D93" s="36"/>
      <c r="E93" s="36"/>
      <c r="F93" s="37" t="str">
        <f>IF(E93="","",IFERROR(VLOOKUP(E93,SETUP!$D$9:$F$20,2,FALSE),"Review"))</f>
        <v/>
      </c>
      <c r="G93" s="37" t="str">
        <f>IF(E93="","",IFERROR(VLOOKUP(E93,SETUP!$D$9:$F$20,3,FALSE),"Review"))</f>
        <v/>
      </c>
      <c r="H93" s="36"/>
      <c r="I93" s="36"/>
      <c r="J93" s="38"/>
      <c r="K93" s="36"/>
      <c r="L93" s="36"/>
      <c r="M93" s="36"/>
      <c r="N93" s="36"/>
      <c r="O93" s="39"/>
    </row>
    <row r="94" spans="1:15">
      <c r="A94" s="33"/>
      <c r="B94" s="34"/>
      <c r="C94" s="35" t="str">
        <f t="shared" si="1"/>
        <v/>
      </c>
      <c r="D94" s="36"/>
      <c r="E94" s="36"/>
      <c r="F94" s="37" t="str">
        <f>IF(E94="","",IFERROR(VLOOKUP(E94,SETUP!$D$9:$F$20,2,FALSE),"Review"))</f>
        <v/>
      </c>
      <c r="G94" s="37" t="str">
        <f>IF(E94="","",IFERROR(VLOOKUP(E94,SETUP!$D$9:$F$20,3,FALSE),"Review"))</f>
        <v/>
      </c>
      <c r="H94" s="36"/>
      <c r="I94" s="36"/>
      <c r="J94" s="38"/>
      <c r="K94" s="36"/>
      <c r="L94" s="36"/>
      <c r="M94" s="36"/>
      <c r="N94" s="36"/>
      <c r="O94" s="39"/>
    </row>
    <row r="95" spans="1:15">
      <c r="A95" s="33"/>
      <c r="B95" s="34"/>
      <c r="C95" s="35" t="str">
        <f t="shared" si="1"/>
        <v/>
      </c>
      <c r="D95" s="36"/>
      <c r="E95" s="36"/>
      <c r="F95" s="37" t="str">
        <f>IF(E95="","",IFERROR(VLOOKUP(E95,SETUP!$D$9:$F$20,2,FALSE),"Review"))</f>
        <v/>
      </c>
      <c r="G95" s="37" t="str">
        <f>IF(E95="","",IFERROR(VLOOKUP(E95,SETUP!$D$9:$F$20,3,FALSE),"Review"))</f>
        <v/>
      </c>
      <c r="H95" s="36"/>
      <c r="I95" s="36"/>
      <c r="J95" s="38"/>
      <c r="K95" s="36"/>
      <c r="L95" s="36"/>
      <c r="M95" s="36"/>
      <c r="N95" s="36"/>
      <c r="O95" s="39"/>
    </row>
    <row r="96" spans="1:15">
      <c r="A96" s="33"/>
      <c r="B96" s="34"/>
      <c r="C96" s="35" t="str">
        <f t="shared" si="1"/>
        <v/>
      </c>
      <c r="D96" s="36"/>
      <c r="E96" s="36"/>
      <c r="F96" s="37" t="str">
        <f>IF(E96="","",IFERROR(VLOOKUP(E96,SETUP!$D$9:$F$20,2,FALSE),"Review"))</f>
        <v/>
      </c>
      <c r="G96" s="37" t="str">
        <f>IF(E96="","",IFERROR(VLOOKUP(E96,SETUP!$D$9:$F$20,3,FALSE),"Review"))</f>
        <v/>
      </c>
      <c r="H96" s="36"/>
      <c r="I96" s="36"/>
      <c r="J96" s="38"/>
      <c r="K96" s="36"/>
      <c r="L96" s="36"/>
      <c r="M96" s="36"/>
      <c r="N96" s="36"/>
      <c r="O96" s="39"/>
    </row>
    <row r="97" spans="1:15">
      <c r="A97" s="33"/>
      <c r="B97" s="34"/>
      <c r="C97" s="35" t="str">
        <f t="shared" si="1"/>
        <v/>
      </c>
      <c r="D97" s="36"/>
      <c r="E97" s="36"/>
      <c r="F97" s="37" t="str">
        <f>IF(E97="","",IFERROR(VLOOKUP(E97,SETUP!$D$9:$F$20,2,FALSE),"Review"))</f>
        <v/>
      </c>
      <c r="G97" s="37" t="str">
        <f>IF(E97="","",IFERROR(VLOOKUP(E97,SETUP!$D$9:$F$20,3,FALSE),"Review"))</f>
        <v/>
      </c>
      <c r="H97" s="36"/>
      <c r="I97" s="36"/>
      <c r="J97" s="38"/>
      <c r="K97" s="36"/>
      <c r="L97" s="36"/>
      <c r="M97" s="36"/>
      <c r="N97" s="36"/>
      <c r="O97" s="39"/>
    </row>
    <row r="98" spans="1:15">
      <c r="A98" s="33"/>
      <c r="B98" s="34"/>
      <c r="C98" s="35" t="str">
        <f t="shared" si="1"/>
        <v/>
      </c>
      <c r="D98" s="36"/>
      <c r="E98" s="36"/>
      <c r="F98" s="37" t="str">
        <f>IF(E98="","",IFERROR(VLOOKUP(E98,SETUP!$D$9:$F$20,2,FALSE),"Review"))</f>
        <v/>
      </c>
      <c r="G98" s="37" t="str">
        <f>IF(E98="","",IFERROR(VLOOKUP(E98,SETUP!$D$9:$F$20,3,FALSE),"Review"))</f>
        <v/>
      </c>
      <c r="H98" s="36"/>
      <c r="I98" s="36"/>
      <c r="J98" s="38"/>
      <c r="K98" s="36"/>
      <c r="L98" s="36"/>
      <c r="M98" s="36"/>
      <c r="N98" s="36"/>
      <c r="O98" s="39"/>
    </row>
    <row r="99" spans="1:15">
      <c r="A99" s="33"/>
      <c r="B99" s="34"/>
      <c r="C99" s="35" t="str">
        <f t="shared" si="1"/>
        <v/>
      </c>
      <c r="D99" s="36"/>
      <c r="E99" s="36"/>
      <c r="F99" s="37" t="str">
        <f>IF(E99="","",IFERROR(VLOOKUP(E99,SETUP!$D$9:$F$20,2,FALSE),"Review"))</f>
        <v/>
      </c>
      <c r="G99" s="37" t="str">
        <f>IF(E99="","",IFERROR(VLOOKUP(E99,SETUP!$D$9:$F$20,3,FALSE),"Review"))</f>
        <v/>
      </c>
      <c r="H99" s="36"/>
      <c r="I99" s="36"/>
      <c r="J99" s="38"/>
      <c r="K99" s="36"/>
      <c r="L99" s="36"/>
      <c r="M99" s="36"/>
      <c r="N99" s="36"/>
      <c r="O99" s="39"/>
    </row>
    <row r="100" spans="1:15">
      <c r="A100" s="33"/>
      <c r="B100" s="34"/>
      <c r="C100" s="35" t="str">
        <f t="shared" si="1"/>
        <v/>
      </c>
      <c r="D100" s="36"/>
      <c r="E100" s="36"/>
      <c r="F100" s="37" t="str">
        <f>IF(E100="","",IFERROR(VLOOKUP(E100,SETUP!$D$9:$F$20,2,FALSE),"Review"))</f>
        <v/>
      </c>
      <c r="G100" s="37" t="str">
        <f>IF(E100="","",IFERROR(VLOOKUP(E100,SETUP!$D$9:$F$20,3,FALSE),"Review"))</f>
        <v/>
      </c>
      <c r="H100" s="36"/>
      <c r="I100" s="36"/>
      <c r="J100" s="38"/>
      <c r="K100" s="36"/>
      <c r="L100" s="36"/>
      <c r="M100" s="36"/>
      <c r="N100" s="36"/>
      <c r="O100" s="39"/>
    </row>
    <row r="101" spans="1:15">
      <c r="A101" s="33"/>
      <c r="B101" s="34"/>
      <c r="C101" s="35" t="str">
        <f t="shared" si="1"/>
        <v/>
      </c>
      <c r="D101" s="36"/>
      <c r="E101" s="36"/>
      <c r="F101" s="37" t="str">
        <f>IF(E101="","",IFERROR(VLOOKUP(E101,SETUP!$D$9:$F$20,2,FALSE),"Review"))</f>
        <v/>
      </c>
      <c r="G101" s="37" t="str">
        <f>IF(E101="","",IFERROR(VLOOKUP(E101,SETUP!$D$9:$F$20,3,FALSE),"Review"))</f>
        <v/>
      </c>
      <c r="H101" s="36"/>
      <c r="I101" s="36"/>
      <c r="J101" s="38"/>
      <c r="K101" s="36"/>
      <c r="L101" s="36"/>
      <c r="M101" s="36"/>
      <c r="N101" s="36"/>
      <c r="O101" s="39"/>
    </row>
    <row r="102" spans="1:15">
      <c r="A102" s="33"/>
      <c r="B102" s="34"/>
      <c r="C102" s="35" t="str">
        <f t="shared" si="1"/>
        <v/>
      </c>
      <c r="D102" s="36"/>
      <c r="E102" s="36"/>
      <c r="F102" s="37" t="str">
        <f>IF(E102="","",IFERROR(VLOOKUP(E102,SETUP!$D$9:$F$20,2,FALSE),"Review"))</f>
        <v/>
      </c>
      <c r="G102" s="37" t="str">
        <f>IF(E102="","",IFERROR(VLOOKUP(E102,SETUP!$D$9:$F$20,3,FALSE),"Review"))</f>
        <v/>
      </c>
      <c r="H102" s="36"/>
      <c r="I102" s="36"/>
      <c r="J102" s="38"/>
      <c r="K102" s="36"/>
      <c r="L102" s="36"/>
      <c r="M102" s="36"/>
      <c r="N102" s="36"/>
      <c r="O102" s="39"/>
    </row>
    <row r="103" spans="1:15">
      <c r="A103" s="33"/>
      <c r="B103" s="34"/>
      <c r="C103" s="35" t="str">
        <f t="shared" si="1"/>
        <v/>
      </c>
      <c r="D103" s="36"/>
      <c r="E103" s="36"/>
      <c r="F103" s="37" t="str">
        <f>IF(E103="","",IFERROR(VLOOKUP(E103,SETUP!$D$9:$F$20,2,FALSE),"Review"))</f>
        <v/>
      </c>
      <c r="G103" s="37" t="str">
        <f>IF(E103="","",IFERROR(VLOOKUP(E103,SETUP!$D$9:$F$20,3,FALSE),"Review"))</f>
        <v/>
      </c>
      <c r="H103" s="36"/>
      <c r="I103" s="36"/>
      <c r="J103" s="38"/>
      <c r="K103" s="36"/>
      <c r="L103" s="36"/>
      <c r="M103" s="36"/>
      <c r="N103" s="36"/>
      <c r="O103" s="39"/>
    </row>
    <row r="104" spans="1:15">
      <c r="A104" s="33"/>
      <c r="B104" s="34"/>
      <c r="C104" s="35" t="str">
        <f t="shared" si="1"/>
        <v/>
      </c>
      <c r="D104" s="36"/>
      <c r="E104" s="36"/>
      <c r="F104" s="37" t="str">
        <f>IF(E104="","",IFERROR(VLOOKUP(E104,SETUP!$D$9:$F$20,2,FALSE),"Review"))</f>
        <v/>
      </c>
      <c r="G104" s="37" t="str">
        <f>IF(E104="","",IFERROR(VLOOKUP(E104,SETUP!$D$9:$F$20,3,FALSE),"Review"))</f>
        <v/>
      </c>
      <c r="H104" s="36"/>
      <c r="I104" s="36"/>
      <c r="J104" s="38"/>
      <c r="K104" s="36"/>
      <c r="L104" s="36"/>
      <c r="M104" s="36"/>
      <c r="N104" s="36"/>
      <c r="O104" s="39"/>
    </row>
    <row r="105" spans="1:15">
      <c r="A105" s="33"/>
      <c r="B105" s="34"/>
      <c r="C105" s="35" t="str">
        <f t="shared" si="1"/>
        <v/>
      </c>
      <c r="D105" s="36"/>
      <c r="E105" s="36"/>
      <c r="F105" s="37" t="str">
        <f>IF(E105="","",IFERROR(VLOOKUP(E105,SETUP!$D$9:$F$20,2,FALSE),"Review"))</f>
        <v/>
      </c>
      <c r="G105" s="37" t="str">
        <f>IF(E105="","",IFERROR(VLOOKUP(E105,SETUP!$D$9:$F$20,3,FALSE),"Review"))</f>
        <v/>
      </c>
      <c r="H105" s="36"/>
      <c r="I105" s="36"/>
      <c r="J105" s="38"/>
      <c r="K105" s="36"/>
      <c r="L105" s="36"/>
      <c r="M105" s="36"/>
      <c r="N105" s="36"/>
      <c r="O105" s="39"/>
    </row>
    <row r="106" spans="1:15">
      <c r="A106" s="33"/>
      <c r="B106" s="34"/>
      <c r="C106" s="35" t="str">
        <f t="shared" si="1"/>
        <v/>
      </c>
      <c r="D106" s="36"/>
      <c r="E106" s="36"/>
      <c r="F106" s="37" t="str">
        <f>IF(E106="","",IFERROR(VLOOKUP(E106,SETUP!$D$9:$F$20,2,FALSE),"Review"))</f>
        <v/>
      </c>
      <c r="G106" s="37" t="str">
        <f>IF(E106="","",IFERROR(VLOOKUP(E106,SETUP!$D$9:$F$20,3,FALSE),"Review"))</f>
        <v/>
      </c>
      <c r="H106" s="36"/>
      <c r="I106" s="36"/>
      <c r="J106" s="38"/>
      <c r="K106" s="36"/>
      <c r="L106" s="36"/>
      <c r="M106" s="36"/>
      <c r="N106" s="36"/>
      <c r="O106" s="39"/>
    </row>
    <row r="107" spans="1:15">
      <c r="A107" s="33"/>
      <c r="B107" s="34"/>
      <c r="C107" s="35" t="str">
        <f t="shared" si="1"/>
        <v/>
      </c>
      <c r="D107" s="36"/>
      <c r="E107" s="36"/>
      <c r="F107" s="37" t="str">
        <f>IF(E107="","",IFERROR(VLOOKUP(E107,SETUP!$D$9:$F$20,2,FALSE),"Review"))</f>
        <v/>
      </c>
      <c r="G107" s="37" t="str">
        <f>IF(E107="","",IFERROR(VLOOKUP(E107,SETUP!$D$9:$F$20,3,FALSE),"Review"))</f>
        <v/>
      </c>
      <c r="H107" s="36"/>
      <c r="I107" s="36"/>
      <c r="J107" s="38"/>
      <c r="K107" s="36"/>
      <c r="L107" s="36"/>
      <c r="M107" s="36"/>
      <c r="N107" s="36"/>
      <c r="O107" s="39"/>
    </row>
    <row r="108" spans="1:15">
      <c r="A108" s="33"/>
      <c r="B108" s="34"/>
      <c r="C108" s="35" t="str">
        <f t="shared" si="1"/>
        <v/>
      </c>
      <c r="D108" s="36"/>
      <c r="E108" s="36"/>
      <c r="F108" s="37" t="str">
        <f>IF(E108="","",IFERROR(VLOOKUP(E108,SETUP!$D$9:$F$20,2,FALSE),"Review"))</f>
        <v/>
      </c>
      <c r="G108" s="37" t="str">
        <f>IF(E108="","",IFERROR(VLOOKUP(E108,SETUP!$D$9:$F$20,3,FALSE),"Review"))</f>
        <v/>
      </c>
      <c r="H108" s="36"/>
      <c r="I108" s="36"/>
      <c r="J108" s="38"/>
      <c r="K108" s="36"/>
      <c r="L108" s="36"/>
      <c r="M108" s="36"/>
      <c r="N108" s="36"/>
      <c r="O108" s="39"/>
    </row>
    <row r="109" spans="1:15">
      <c r="A109" s="33"/>
      <c r="B109" s="34"/>
      <c r="C109" s="35" t="str">
        <f t="shared" si="1"/>
        <v/>
      </c>
      <c r="D109" s="36"/>
      <c r="E109" s="36"/>
      <c r="F109" s="37" t="str">
        <f>IF(E109="","",IFERROR(VLOOKUP(E109,SETUP!$D$9:$F$20,2,FALSE),"Review"))</f>
        <v/>
      </c>
      <c r="G109" s="37" t="str">
        <f>IF(E109="","",IFERROR(VLOOKUP(E109,SETUP!$D$9:$F$20,3,FALSE),"Review"))</f>
        <v/>
      </c>
      <c r="H109" s="36"/>
      <c r="I109" s="36"/>
      <c r="J109" s="38"/>
      <c r="K109" s="36"/>
      <c r="L109" s="36"/>
      <c r="M109" s="36"/>
      <c r="N109" s="36"/>
      <c r="O109" s="39"/>
    </row>
    <row r="110" spans="1:15">
      <c r="A110" s="33"/>
      <c r="B110" s="34"/>
      <c r="C110" s="35" t="str">
        <f t="shared" si="1"/>
        <v/>
      </c>
      <c r="D110" s="36"/>
      <c r="E110" s="36"/>
      <c r="F110" s="37" t="str">
        <f>IF(E110="","",IFERROR(VLOOKUP(E110,SETUP!$D$9:$F$20,2,FALSE),"Review"))</f>
        <v/>
      </c>
      <c r="G110" s="37" t="str">
        <f>IF(E110="","",IFERROR(VLOOKUP(E110,SETUP!$D$9:$F$20,3,FALSE),"Review"))</f>
        <v/>
      </c>
      <c r="H110" s="36"/>
      <c r="I110" s="36"/>
      <c r="J110" s="38"/>
      <c r="K110" s="36"/>
      <c r="L110" s="36"/>
      <c r="M110" s="36"/>
      <c r="N110" s="36"/>
      <c r="O110" s="39"/>
    </row>
    <row r="111" spans="1:15">
      <c r="A111" s="33"/>
      <c r="B111" s="34"/>
      <c r="C111" s="35" t="str">
        <f t="shared" si="1"/>
        <v/>
      </c>
      <c r="D111" s="36"/>
      <c r="E111" s="36"/>
      <c r="F111" s="37" t="str">
        <f>IF(E111="","",IFERROR(VLOOKUP(E111,SETUP!$D$9:$F$20,2,FALSE),"Review"))</f>
        <v/>
      </c>
      <c r="G111" s="37" t="str">
        <f>IF(E111="","",IFERROR(VLOOKUP(E111,SETUP!$D$9:$F$20,3,FALSE),"Review"))</f>
        <v/>
      </c>
      <c r="H111" s="36"/>
      <c r="I111" s="36"/>
      <c r="J111" s="38"/>
      <c r="K111" s="36"/>
      <c r="L111" s="36"/>
      <c r="M111" s="36"/>
      <c r="N111" s="36"/>
      <c r="O111" s="39"/>
    </row>
    <row r="112" spans="1:15">
      <c r="A112" s="33"/>
      <c r="B112" s="34"/>
      <c r="C112" s="35" t="str">
        <f t="shared" si="1"/>
        <v/>
      </c>
      <c r="D112" s="36"/>
      <c r="E112" s="36"/>
      <c r="F112" s="37" t="str">
        <f>IF(E112="","",IFERROR(VLOOKUP(E112,SETUP!$D$9:$F$20,2,FALSE),"Review"))</f>
        <v/>
      </c>
      <c r="G112" s="37" t="str">
        <f>IF(E112="","",IFERROR(VLOOKUP(E112,SETUP!$D$9:$F$20,3,FALSE),"Review"))</f>
        <v/>
      </c>
      <c r="H112" s="36"/>
      <c r="I112" s="36"/>
      <c r="J112" s="38"/>
      <c r="K112" s="36"/>
      <c r="L112" s="36"/>
      <c r="M112" s="36"/>
      <c r="N112" s="36"/>
      <c r="O112" s="39"/>
    </row>
    <row r="113" spans="1:15">
      <c r="A113" s="33"/>
      <c r="B113" s="34"/>
      <c r="C113" s="35" t="str">
        <f t="shared" si="1"/>
        <v/>
      </c>
      <c r="D113" s="36"/>
      <c r="E113" s="36"/>
      <c r="F113" s="37" t="str">
        <f>IF(E113="","",IFERROR(VLOOKUP(E113,SETUP!$D$9:$F$20,2,FALSE),"Review"))</f>
        <v/>
      </c>
      <c r="G113" s="37" t="str">
        <f>IF(E113="","",IFERROR(VLOOKUP(E113,SETUP!$D$9:$F$20,3,FALSE),"Review"))</f>
        <v/>
      </c>
      <c r="H113" s="36"/>
      <c r="I113" s="36"/>
      <c r="J113" s="38"/>
      <c r="K113" s="36"/>
      <c r="L113" s="36"/>
      <c r="M113" s="36"/>
      <c r="N113" s="36"/>
      <c r="O113" s="39"/>
    </row>
    <row r="114" spans="1:15">
      <c r="A114" s="33"/>
      <c r="B114" s="34"/>
      <c r="C114" s="35" t="str">
        <f t="shared" si="1"/>
        <v/>
      </c>
      <c r="D114" s="36"/>
      <c r="E114" s="36"/>
      <c r="F114" s="37" t="str">
        <f>IF(E114="","",IFERROR(VLOOKUP(E114,SETUP!$D$9:$F$20,2,FALSE),"Review"))</f>
        <v/>
      </c>
      <c r="G114" s="37" t="str">
        <f>IF(E114="","",IFERROR(VLOOKUP(E114,SETUP!$D$9:$F$20,3,FALSE),"Review"))</f>
        <v/>
      </c>
      <c r="H114" s="36"/>
      <c r="I114" s="36"/>
      <c r="J114" s="38"/>
      <c r="K114" s="36"/>
      <c r="L114" s="36"/>
      <c r="M114" s="36"/>
      <c r="N114" s="36"/>
      <c r="O114" s="39"/>
    </row>
    <row r="115" spans="1:15">
      <c r="A115" s="33"/>
      <c r="B115" s="34"/>
      <c r="C115" s="35" t="str">
        <f t="shared" si="1"/>
        <v/>
      </c>
      <c r="D115" s="36"/>
      <c r="E115" s="36"/>
      <c r="F115" s="37" t="str">
        <f>IF(E115="","",IFERROR(VLOOKUP(E115,SETUP!$D$9:$F$20,2,FALSE),"Review"))</f>
        <v/>
      </c>
      <c r="G115" s="37" t="str">
        <f>IF(E115="","",IFERROR(VLOOKUP(E115,SETUP!$D$9:$F$20,3,FALSE),"Review"))</f>
        <v/>
      </c>
      <c r="H115" s="36"/>
      <c r="I115" s="36"/>
      <c r="J115" s="38"/>
      <c r="K115" s="36"/>
      <c r="L115" s="36"/>
      <c r="M115" s="36"/>
      <c r="N115" s="36"/>
      <c r="O115" s="39"/>
    </row>
    <row r="116" spans="1:15">
      <c r="A116" s="33"/>
      <c r="B116" s="34"/>
      <c r="C116" s="35" t="str">
        <f t="shared" si="1"/>
        <v/>
      </c>
      <c r="D116" s="36"/>
      <c r="E116" s="36"/>
      <c r="F116" s="37" t="str">
        <f>IF(E116="","",IFERROR(VLOOKUP(E116,SETUP!$D$9:$F$20,2,FALSE),"Review"))</f>
        <v/>
      </c>
      <c r="G116" s="37" t="str">
        <f>IF(E116="","",IFERROR(VLOOKUP(E116,SETUP!$D$9:$F$20,3,FALSE),"Review"))</f>
        <v/>
      </c>
      <c r="H116" s="36"/>
      <c r="I116" s="36"/>
      <c r="J116" s="38"/>
      <c r="K116" s="36"/>
      <c r="L116" s="36"/>
      <c r="M116" s="36"/>
      <c r="N116" s="36"/>
      <c r="O116" s="39"/>
    </row>
    <row r="117" spans="1:15">
      <c r="A117" s="33"/>
      <c r="B117" s="34"/>
      <c r="C117" s="35" t="str">
        <f t="shared" si="1"/>
        <v/>
      </c>
      <c r="D117" s="36"/>
      <c r="E117" s="36"/>
      <c r="F117" s="37" t="str">
        <f>IF(E117="","",IFERROR(VLOOKUP(E117,SETUP!$D$9:$F$20,2,FALSE),"Review"))</f>
        <v/>
      </c>
      <c r="G117" s="37" t="str">
        <f>IF(E117="","",IFERROR(VLOOKUP(E117,SETUP!$D$9:$F$20,3,FALSE),"Review"))</f>
        <v/>
      </c>
      <c r="H117" s="36"/>
      <c r="I117" s="36"/>
      <c r="J117" s="38"/>
      <c r="K117" s="36"/>
      <c r="L117" s="36"/>
      <c r="M117" s="36"/>
      <c r="N117" s="36"/>
      <c r="O117" s="39"/>
    </row>
    <row r="118" spans="1:15">
      <c r="A118" s="33"/>
      <c r="B118" s="34"/>
      <c r="C118" s="35" t="str">
        <f t="shared" si="1"/>
        <v/>
      </c>
      <c r="D118" s="36"/>
      <c r="E118" s="36"/>
      <c r="F118" s="37" t="str">
        <f>IF(E118="","",IFERROR(VLOOKUP(E118,SETUP!$D$9:$F$20,2,FALSE),"Review"))</f>
        <v/>
      </c>
      <c r="G118" s="37" t="str">
        <f>IF(E118="","",IFERROR(VLOOKUP(E118,SETUP!$D$9:$F$20,3,FALSE),"Review"))</f>
        <v/>
      </c>
      <c r="H118" s="36"/>
      <c r="I118" s="36"/>
      <c r="J118" s="38"/>
      <c r="K118" s="36"/>
      <c r="L118" s="36"/>
      <c r="M118" s="36"/>
      <c r="N118" s="36"/>
      <c r="O118" s="39"/>
    </row>
    <row r="119" spans="1:15">
      <c r="A119" s="33"/>
      <c r="B119" s="34"/>
      <c r="C119" s="35" t="str">
        <f t="shared" si="1"/>
        <v/>
      </c>
      <c r="D119" s="36"/>
      <c r="E119" s="36"/>
      <c r="F119" s="37" t="str">
        <f>IF(E119="","",IFERROR(VLOOKUP(E119,SETUP!$D$9:$F$20,2,FALSE),"Review"))</f>
        <v/>
      </c>
      <c r="G119" s="37" t="str">
        <f>IF(E119="","",IFERROR(VLOOKUP(E119,SETUP!$D$9:$F$20,3,FALSE),"Review"))</f>
        <v/>
      </c>
      <c r="H119" s="36"/>
      <c r="I119" s="36"/>
      <c r="J119" s="38"/>
      <c r="K119" s="36"/>
      <c r="L119" s="36"/>
      <c r="M119" s="36"/>
      <c r="N119" s="36"/>
      <c r="O119" s="39"/>
    </row>
    <row r="120" spans="1:15">
      <c r="A120" s="33"/>
      <c r="B120" s="34"/>
      <c r="C120" s="35" t="str">
        <f t="shared" si="1"/>
        <v/>
      </c>
      <c r="D120" s="36"/>
      <c r="E120" s="36"/>
      <c r="F120" s="37" t="str">
        <f>IF(E120="","",IFERROR(VLOOKUP(E120,SETUP!$D$9:$F$20,2,FALSE),"Review"))</f>
        <v/>
      </c>
      <c r="G120" s="37" t="str">
        <f>IF(E120="","",IFERROR(VLOOKUP(E120,SETUP!$D$9:$F$20,3,FALSE),"Review"))</f>
        <v/>
      </c>
      <c r="H120" s="36"/>
      <c r="I120" s="36"/>
      <c r="J120" s="38"/>
      <c r="K120" s="36"/>
      <c r="L120" s="36"/>
      <c r="M120" s="36"/>
      <c r="N120" s="36"/>
      <c r="O120" s="39"/>
    </row>
    <row r="121" spans="1:15">
      <c r="A121" s="33"/>
      <c r="B121" s="34"/>
      <c r="C121" s="35" t="str">
        <f t="shared" si="1"/>
        <v/>
      </c>
      <c r="D121" s="36"/>
      <c r="E121" s="36"/>
      <c r="F121" s="37" t="str">
        <f>IF(E121="","",IFERROR(VLOOKUP(E121,SETUP!$D$9:$F$20,2,FALSE),"Review"))</f>
        <v/>
      </c>
      <c r="G121" s="37" t="str">
        <f>IF(E121="","",IFERROR(VLOOKUP(E121,SETUP!$D$9:$F$20,3,FALSE),"Review"))</f>
        <v/>
      </c>
      <c r="H121" s="36"/>
      <c r="I121" s="36"/>
      <c r="J121" s="38"/>
      <c r="K121" s="36"/>
      <c r="L121" s="36"/>
      <c r="M121" s="36"/>
      <c r="N121" s="36"/>
      <c r="O121" s="39"/>
    </row>
    <row r="122" spans="1:15">
      <c r="A122" s="33"/>
      <c r="B122" s="34"/>
      <c r="C122" s="35" t="str">
        <f t="shared" si="1"/>
        <v/>
      </c>
      <c r="D122" s="36"/>
      <c r="E122" s="36"/>
      <c r="F122" s="37" t="str">
        <f>IF(E122="","",IFERROR(VLOOKUP(E122,SETUP!$D$9:$F$20,2,FALSE),"Review"))</f>
        <v/>
      </c>
      <c r="G122" s="37" t="str">
        <f>IF(E122="","",IFERROR(VLOOKUP(E122,SETUP!$D$9:$F$20,3,FALSE),"Review"))</f>
        <v/>
      </c>
      <c r="H122" s="36"/>
      <c r="I122" s="36"/>
      <c r="J122" s="38"/>
      <c r="K122" s="36"/>
      <c r="L122" s="36"/>
      <c r="M122" s="36"/>
      <c r="N122" s="36"/>
      <c r="O122" s="39"/>
    </row>
    <row r="123" spans="1:15">
      <c r="A123" s="33"/>
      <c r="B123" s="34"/>
      <c r="C123" s="35" t="str">
        <f t="shared" si="1"/>
        <v/>
      </c>
      <c r="D123" s="36"/>
      <c r="E123" s="36"/>
      <c r="F123" s="37" t="str">
        <f>IF(E123="","",IFERROR(VLOOKUP(E123,SETUP!$D$9:$F$20,2,FALSE),"Review"))</f>
        <v/>
      </c>
      <c r="G123" s="37" t="str">
        <f>IF(E123="","",IFERROR(VLOOKUP(E123,SETUP!$D$9:$F$20,3,FALSE),"Review"))</f>
        <v/>
      </c>
      <c r="H123" s="36"/>
      <c r="I123" s="36"/>
      <c r="J123" s="38"/>
      <c r="K123" s="36"/>
      <c r="L123" s="36"/>
      <c r="M123" s="36"/>
      <c r="N123" s="36"/>
      <c r="O123" s="39"/>
    </row>
    <row r="124" spans="1:15">
      <c r="A124" s="33"/>
      <c r="B124" s="34"/>
      <c r="C124" s="35" t="str">
        <f t="shared" si="1"/>
        <v/>
      </c>
      <c r="D124" s="36"/>
      <c r="E124" s="36"/>
      <c r="F124" s="37" t="str">
        <f>IF(E124="","",IFERROR(VLOOKUP(E124,SETUP!$D$9:$F$20,2,FALSE),"Review"))</f>
        <v/>
      </c>
      <c r="G124" s="37" t="str">
        <f>IF(E124="","",IFERROR(VLOOKUP(E124,SETUP!$D$9:$F$20,3,FALSE),"Review"))</f>
        <v/>
      </c>
      <c r="H124" s="36"/>
      <c r="I124" s="36"/>
      <c r="J124" s="38"/>
      <c r="K124" s="36"/>
      <c r="L124" s="36"/>
      <c r="M124" s="36"/>
      <c r="N124" s="36"/>
      <c r="O124" s="39"/>
    </row>
    <row r="125" spans="1:15">
      <c r="A125" s="33"/>
      <c r="B125" s="34"/>
      <c r="C125" s="35" t="str">
        <f t="shared" si="1"/>
        <v/>
      </c>
      <c r="D125" s="36"/>
      <c r="E125" s="36"/>
      <c r="F125" s="37" t="str">
        <f>IF(E125="","",IFERROR(VLOOKUP(E125,SETUP!$D$9:$F$20,2,FALSE),"Review"))</f>
        <v/>
      </c>
      <c r="G125" s="37" t="str">
        <f>IF(E125="","",IFERROR(VLOOKUP(E125,SETUP!$D$9:$F$20,3,FALSE),"Review"))</f>
        <v/>
      </c>
      <c r="H125" s="36"/>
      <c r="I125" s="36"/>
      <c r="J125" s="38"/>
      <c r="K125" s="36"/>
      <c r="L125" s="36"/>
      <c r="M125" s="36"/>
      <c r="N125" s="36"/>
      <c r="O125" s="39"/>
    </row>
    <row r="126" spans="1:15">
      <c r="A126" s="33"/>
      <c r="B126" s="34"/>
      <c r="C126" s="35" t="str">
        <f t="shared" si="1"/>
        <v/>
      </c>
      <c r="D126" s="36"/>
      <c r="E126" s="36"/>
      <c r="F126" s="37" t="str">
        <f>IF(E126="","",IFERROR(VLOOKUP(E126,SETUP!$D$9:$F$20,2,FALSE),"Review"))</f>
        <v/>
      </c>
      <c r="G126" s="37" t="str">
        <f>IF(E126="","",IFERROR(VLOOKUP(E126,SETUP!$D$9:$F$20,3,FALSE),"Review"))</f>
        <v/>
      </c>
      <c r="H126" s="36"/>
      <c r="I126" s="36"/>
      <c r="J126" s="38"/>
      <c r="K126" s="36"/>
      <c r="L126" s="36"/>
      <c r="M126" s="36"/>
      <c r="N126" s="36"/>
      <c r="O126" s="39"/>
    </row>
    <row r="127" spans="1:15">
      <c r="A127" s="33"/>
      <c r="B127" s="34"/>
      <c r="C127" s="35" t="str">
        <f t="shared" si="1"/>
        <v/>
      </c>
      <c r="D127" s="36"/>
      <c r="E127" s="36"/>
      <c r="F127" s="37" t="str">
        <f>IF(E127="","",IFERROR(VLOOKUP(E127,SETUP!$D$9:$F$20,2,FALSE),"Review"))</f>
        <v/>
      </c>
      <c r="G127" s="37" t="str">
        <f>IF(E127="","",IFERROR(VLOOKUP(E127,SETUP!$D$9:$F$20,3,FALSE),"Review"))</f>
        <v/>
      </c>
      <c r="H127" s="36"/>
      <c r="I127" s="36"/>
      <c r="J127" s="38"/>
      <c r="K127" s="36"/>
      <c r="L127" s="36"/>
      <c r="M127" s="36"/>
      <c r="N127" s="36"/>
      <c r="O127" s="39"/>
    </row>
    <row r="128" spans="1:15">
      <c r="A128" s="33"/>
      <c r="B128" s="34"/>
      <c r="C128" s="35" t="str">
        <f t="shared" si="1"/>
        <v/>
      </c>
      <c r="D128" s="36"/>
      <c r="E128" s="36"/>
      <c r="F128" s="37" t="str">
        <f>IF(E128="","",IFERROR(VLOOKUP(E128,SETUP!$D$9:$F$20,2,FALSE),"Review"))</f>
        <v/>
      </c>
      <c r="G128" s="37" t="str">
        <f>IF(E128="","",IFERROR(VLOOKUP(E128,SETUP!$D$9:$F$20,3,FALSE),"Review"))</f>
        <v/>
      </c>
      <c r="H128" s="36"/>
      <c r="I128" s="36"/>
      <c r="J128" s="38"/>
      <c r="K128" s="36"/>
      <c r="L128" s="36"/>
      <c r="M128" s="36"/>
      <c r="N128" s="36"/>
      <c r="O128" s="39"/>
    </row>
    <row r="129" spans="1:15">
      <c r="A129" s="33"/>
      <c r="B129" s="34"/>
      <c r="C129" s="35" t="str">
        <f t="shared" si="1"/>
        <v/>
      </c>
      <c r="D129" s="36"/>
      <c r="E129" s="36"/>
      <c r="F129" s="37" t="str">
        <f>IF(E129="","",IFERROR(VLOOKUP(E129,SETUP!$D$9:$F$20,2,FALSE),"Review"))</f>
        <v/>
      </c>
      <c r="G129" s="37" t="str">
        <f>IF(E129="","",IFERROR(VLOOKUP(E129,SETUP!$D$9:$F$20,3,FALSE),"Review"))</f>
        <v/>
      </c>
      <c r="H129" s="36"/>
      <c r="I129" s="36"/>
      <c r="J129" s="38"/>
      <c r="K129" s="36"/>
      <c r="L129" s="36"/>
      <c r="M129" s="36"/>
      <c r="N129" s="36"/>
      <c r="O129" s="39"/>
    </row>
    <row r="130" spans="1:15">
      <c r="A130" s="33"/>
      <c r="B130" s="34"/>
      <c r="C130" s="35" t="str">
        <f t="shared" si="1"/>
        <v/>
      </c>
      <c r="D130" s="36"/>
      <c r="E130" s="36"/>
      <c r="F130" s="37" t="str">
        <f>IF(E130="","",IFERROR(VLOOKUP(E130,SETUP!$D$9:$F$20,2,FALSE),"Review"))</f>
        <v/>
      </c>
      <c r="G130" s="37" t="str">
        <f>IF(E130="","",IFERROR(VLOOKUP(E130,SETUP!$D$9:$F$20,3,FALSE),"Review"))</f>
        <v/>
      </c>
      <c r="H130" s="36"/>
      <c r="I130" s="36"/>
      <c r="J130" s="38"/>
      <c r="K130" s="36"/>
      <c r="L130" s="36"/>
      <c r="M130" s="36"/>
      <c r="N130" s="36"/>
      <c r="O130" s="39"/>
    </row>
    <row r="131" spans="1:15">
      <c r="A131" s="33"/>
      <c r="B131" s="34"/>
      <c r="C131" s="35" t="str">
        <f t="shared" si="1"/>
        <v/>
      </c>
      <c r="D131" s="36"/>
      <c r="E131" s="36"/>
      <c r="F131" s="37" t="str">
        <f>IF(E131="","",IFERROR(VLOOKUP(E131,SETUP!$D$9:$F$20,2,FALSE),"Review"))</f>
        <v/>
      </c>
      <c r="G131" s="37" t="str">
        <f>IF(E131="","",IFERROR(VLOOKUP(E131,SETUP!$D$9:$F$20,3,FALSE),"Review"))</f>
        <v/>
      </c>
      <c r="H131" s="36"/>
      <c r="I131" s="36"/>
      <c r="J131" s="38"/>
      <c r="K131" s="36"/>
      <c r="L131" s="36"/>
      <c r="M131" s="36"/>
      <c r="N131" s="36"/>
      <c r="O131" s="39"/>
    </row>
    <row r="132" spans="1:15">
      <c r="A132" s="33"/>
      <c r="B132" s="34"/>
      <c r="C132" s="35" t="str">
        <f t="shared" si="1"/>
        <v/>
      </c>
      <c r="D132" s="36"/>
      <c r="E132" s="36"/>
      <c r="F132" s="37" t="str">
        <f>IF(E132="","",IFERROR(VLOOKUP(E132,SETUP!$D$9:$F$20,2,FALSE),"Review"))</f>
        <v/>
      </c>
      <c r="G132" s="37" t="str">
        <f>IF(E132="","",IFERROR(VLOOKUP(E132,SETUP!$D$9:$F$20,3,FALSE),"Review"))</f>
        <v/>
      </c>
      <c r="H132" s="36"/>
      <c r="I132" s="36"/>
      <c r="J132" s="38"/>
      <c r="K132" s="36"/>
      <c r="L132" s="36"/>
      <c r="M132" s="36"/>
      <c r="N132" s="36"/>
      <c r="O132" s="39"/>
    </row>
    <row r="133" spans="1:15">
      <c r="A133" s="33"/>
      <c r="B133" s="34"/>
      <c r="C133" s="35" t="str">
        <f t="shared" si="1"/>
        <v/>
      </c>
      <c r="D133" s="36"/>
      <c r="E133" s="36"/>
      <c r="F133" s="37" t="str">
        <f>IF(E133="","",IFERROR(VLOOKUP(E133,SETUP!$D$9:$F$20,2,FALSE),"Review"))</f>
        <v/>
      </c>
      <c r="G133" s="37" t="str">
        <f>IF(E133="","",IFERROR(VLOOKUP(E133,SETUP!$D$9:$F$20,3,FALSE),"Review"))</f>
        <v/>
      </c>
      <c r="H133" s="36"/>
      <c r="I133" s="36"/>
      <c r="J133" s="38"/>
      <c r="K133" s="36"/>
      <c r="L133" s="36"/>
      <c r="M133" s="36"/>
      <c r="N133" s="36"/>
      <c r="O133" s="39"/>
    </row>
    <row r="134" spans="1:15">
      <c r="A134" s="33"/>
      <c r="B134" s="34"/>
      <c r="C134" s="35" t="str">
        <f t="shared" ref="C134:C197" si="2">IF(B134="","",DATE(YEAR(B134),MONTH(B134),1))</f>
        <v/>
      </c>
      <c r="D134" s="36"/>
      <c r="E134" s="36"/>
      <c r="F134" s="37" t="str">
        <f>IF(E134="","",IFERROR(VLOOKUP(E134,SETUP!$D$9:$F$20,2,FALSE),"Review"))</f>
        <v/>
      </c>
      <c r="G134" s="37" t="str">
        <f>IF(E134="","",IFERROR(VLOOKUP(E134,SETUP!$D$9:$F$20,3,FALSE),"Review"))</f>
        <v/>
      </c>
      <c r="H134" s="36"/>
      <c r="I134" s="36"/>
      <c r="J134" s="38"/>
      <c r="K134" s="36"/>
      <c r="L134" s="36"/>
      <c r="M134" s="36"/>
      <c r="N134" s="36"/>
      <c r="O134" s="39"/>
    </row>
    <row r="135" spans="1:15">
      <c r="A135" s="33"/>
      <c r="B135" s="34"/>
      <c r="C135" s="35" t="str">
        <f t="shared" si="2"/>
        <v/>
      </c>
      <c r="D135" s="36"/>
      <c r="E135" s="36"/>
      <c r="F135" s="37" t="str">
        <f>IF(E135="","",IFERROR(VLOOKUP(E135,SETUP!$D$9:$F$20,2,FALSE),"Review"))</f>
        <v/>
      </c>
      <c r="G135" s="37" t="str">
        <f>IF(E135="","",IFERROR(VLOOKUP(E135,SETUP!$D$9:$F$20,3,FALSE),"Review"))</f>
        <v/>
      </c>
      <c r="H135" s="36"/>
      <c r="I135" s="36"/>
      <c r="J135" s="38"/>
      <c r="K135" s="36"/>
      <c r="L135" s="36"/>
      <c r="M135" s="36"/>
      <c r="N135" s="36"/>
      <c r="O135" s="39"/>
    </row>
    <row r="136" spans="1:15">
      <c r="A136" s="33"/>
      <c r="B136" s="34"/>
      <c r="C136" s="35" t="str">
        <f t="shared" si="2"/>
        <v/>
      </c>
      <c r="D136" s="36"/>
      <c r="E136" s="36"/>
      <c r="F136" s="37" t="str">
        <f>IF(E136="","",IFERROR(VLOOKUP(E136,SETUP!$D$9:$F$20,2,FALSE),"Review"))</f>
        <v/>
      </c>
      <c r="G136" s="37" t="str">
        <f>IF(E136="","",IFERROR(VLOOKUP(E136,SETUP!$D$9:$F$20,3,FALSE),"Review"))</f>
        <v/>
      </c>
      <c r="H136" s="36"/>
      <c r="I136" s="36"/>
      <c r="J136" s="38"/>
      <c r="K136" s="36"/>
      <c r="L136" s="36"/>
      <c r="M136" s="36"/>
      <c r="N136" s="36"/>
      <c r="O136" s="39"/>
    </row>
    <row r="137" spans="1:15">
      <c r="A137" s="33"/>
      <c r="B137" s="34"/>
      <c r="C137" s="35" t="str">
        <f t="shared" si="2"/>
        <v/>
      </c>
      <c r="D137" s="36"/>
      <c r="E137" s="36"/>
      <c r="F137" s="37" t="str">
        <f>IF(E137="","",IFERROR(VLOOKUP(E137,SETUP!$D$9:$F$20,2,FALSE),"Review"))</f>
        <v/>
      </c>
      <c r="G137" s="37" t="str">
        <f>IF(E137="","",IFERROR(VLOOKUP(E137,SETUP!$D$9:$F$20,3,FALSE),"Review"))</f>
        <v/>
      </c>
      <c r="H137" s="36"/>
      <c r="I137" s="36"/>
      <c r="J137" s="38"/>
      <c r="K137" s="36"/>
      <c r="L137" s="36"/>
      <c r="M137" s="36"/>
      <c r="N137" s="36"/>
      <c r="O137" s="39"/>
    </row>
    <row r="138" spans="1:15">
      <c r="A138" s="33"/>
      <c r="B138" s="34"/>
      <c r="C138" s="35" t="str">
        <f t="shared" si="2"/>
        <v/>
      </c>
      <c r="D138" s="36"/>
      <c r="E138" s="36"/>
      <c r="F138" s="37" t="str">
        <f>IF(E138="","",IFERROR(VLOOKUP(E138,SETUP!$D$9:$F$20,2,FALSE),"Review"))</f>
        <v/>
      </c>
      <c r="G138" s="37" t="str">
        <f>IF(E138="","",IFERROR(VLOOKUP(E138,SETUP!$D$9:$F$20,3,FALSE),"Review"))</f>
        <v/>
      </c>
      <c r="H138" s="36"/>
      <c r="I138" s="36"/>
      <c r="J138" s="38"/>
      <c r="K138" s="36"/>
      <c r="L138" s="36"/>
      <c r="M138" s="36"/>
      <c r="N138" s="36"/>
      <c r="O138" s="39"/>
    </row>
    <row r="139" spans="1:15">
      <c r="A139" s="33"/>
      <c r="B139" s="34"/>
      <c r="C139" s="35" t="str">
        <f t="shared" si="2"/>
        <v/>
      </c>
      <c r="D139" s="36"/>
      <c r="E139" s="36"/>
      <c r="F139" s="37" t="str">
        <f>IF(E139="","",IFERROR(VLOOKUP(E139,SETUP!$D$9:$F$20,2,FALSE),"Review"))</f>
        <v/>
      </c>
      <c r="G139" s="37" t="str">
        <f>IF(E139="","",IFERROR(VLOOKUP(E139,SETUP!$D$9:$F$20,3,FALSE),"Review"))</f>
        <v/>
      </c>
      <c r="H139" s="36"/>
      <c r="I139" s="36"/>
      <c r="J139" s="38"/>
      <c r="K139" s="36"/>
      <c r="L139" s="36"/>
      <c r="M139" s="36"/>
      <c r="N139" s="36"/>
      <c r="O139" s="39"/>
    </row>
    <row r="140" spans="1:15">
      <c r="A140" s="33"/>
      <c r="B140" s="34"/>
      <c r="C140" s="35" t="str">
        <f t="shared" si="2"/>
        <v/>
      </c>
      <c r="D140" s="36"/>
      <c r="E140" s="36"/>
      <c r="F140" s="37" t="str">
        <f>IF(E140="","",IFERROR(VLOOKUP(E140,SETUP!$D$9:$F$20,2,FALSE),"Review"))</f>
        <v/>
      </c>
      <c r="G140" s="37" t="str">
        <f>IF(E140="","",IFERROR(VLOOKUP(E140,SETUP!$D$9:$F$20,3,FALSE),"Review"))</f>
        <v/>
      </c>
      <c r="H140" s="36"/>
      <c r="I140" s="36"/>
      <c r="J140" s="38"/>
      <c r="K140" s="36"/>
      <c r="L140" s="36"/>
      <c r="M140" s="36"/>
      <c r="N140" s="36"/>
      <c r="O140" s="39"/>
    </row>
    <row r="141" spans="1:15">
      <c r="A141" s="33"/>
      <c r="B141" s="34"/>
      <c r="C141" s="35" t="str">
        <f t="shared" si="2"/>
        <v/>
      </c>
      <c r="D141" s="36"/>
      <c r="E141" s="36"/>
      <c r="F141" s="37" t="str">
        <f>IF(E141="","",IFERROR(VLOOKUP(E141,SETUP!$D$9:$F$20,2,FALSE),"Review"))</f>
        <v/>
      </c>
      <c r="G141" s="37" t="str">
        <f>IF(E141="","",IFERROR(VLOOKUP(E141,SETUP!$D$9:$F$20,3,FALSE),"Review"))</f>
        <v/>
      </c>
      <c r="H141" s="36"/>
      <c r="I141" s="36"/>
      <c r="J141" s="38"/>
      <c r="K141" s="36"/>
      <c r="L141" s="36"/>
      <c r="M141" s="36"/>
      <c r="N141" s="36"/>
      <c r="O141" s="39"/>
    </row>
    <row r="142" spans="1:15">
      <c r="A142" s="33"/>
      <c r="B142" s="34"/>
      <c r="C142" s="35" t="str">
        <f t="shared" si="2"/>
        <v/>
      </c>
      <c r="D142" s="36"/>
      <c r="E142" s="36"/>
      <c r="F142" s="37" t="str">
        <f>IF(E142="","",IFERROR(VLOOKUP(E142,SETUP!$D$9:$F$20,2,FALSE),"Review"))</f>
        <v/>
      </c>
      <c r="G142" s="37" t="str">
        <f>IF(E142="","",IFERROR(VLOOKUP(E142,SETUP!$D$9:$F$20,3,FALSE),"Review"))</f>
        <v/>
      </c>
      <c r="H142" s="36"/>
      <c r="I142" s="36"/>
      <c r="J142" s="38"/>
      <c r="K142" s="36"/>
      <c r="L142" s="36"/>
      <c r="M142" s="36"/>
      <c r="N142" s="36"/>
      <c r="O142" s="39"/>
    </row>
    <row r="143" spans="1:15">
      <c r="A143" s="33"/>
      <c r="B143" s="34"/>
      <c r="C143" s="35" t="str">
        <f t="shared" si="2"/>
        <v/>
      </c>
      <c r="D143" s="36"/>
      <c r="E143" s="36"/>
      <c r="F143" s="37" t="str">
        <f>IF(E143="","",IFERROR(VLOOKUP(E143,SETUP!$D$9:$F$20,2,FALSE),"Review"))</f>
        <v/>
      </c>
      <c r="G143" s="37" t="str">
        <f>IF(E143="","",IFERROR(VLOOKUP(E143,SETUP!$D$9:$F$20,3,FALSE),"Review"))</f>
        <v/>
      </c>
      <c r="H143" s="36"/>
      <c r="I143" s="36"/>
      <c r="J143" s="38"/>
      <c r="K143" s="36"/>
      <c r="L143" s="36"/>
      <c r="M143" s="36"/>
      <c r="N143" s="36"/>
      <c r="O143" s="39"/>
    </row>
    <row r="144" spans="1:15">
      <c r="A144" s="33"/>
      <c r="B144" s="34"/>
      <c r="C144" s="35" t="str">
        <f t="shared" si="2"/>
        <v/>
      </c>
      <c r="D144" s="36"/>
      <c r="E144" s="36"/>
      <c r="F144" s="37" t="str">
        <f>IF(E144="","",IFERROR(VLOOKUP(E144,SETUP!$D$9:$F$20,2,FALSE),"Review"))</f>
        <v/>
      </c>
      <c r="G144" s="37" t="str">
        <f>IF(E144="","",IFERROR(VLOOKUP(E144,SETUP!$D$9:$F$20,3,FALSE),"Review"))</f>
        <v/>
      </c>
      <c r="H144" s="36"/>
      <c r="I144" s="36"/>
      <c r="J144" s="38"/>
      <c r="K144" s="36"/>
      <c r="L144" s="36"/>
      <c r="M144" s="36"/>
      <c r="N144" s="36"/>
      <c r="O144" s="39"/>
    </row>
    <row r="145" spans="1:15">
      <c r="A145" s="33"/>
      <c r="B145" s="34"/>
      <c r="C145" s="35" t="str">
        <f t="shared" si="2"/>
        <v/>
      </c>
      <c r="D145" s="36"/>
      <c r="E145" s="36"/>
      <c r="F145" s="37" t="str">
        <f>IF(E145="","",IFERROR(VLOOKUP(E145,SETUP!$D$9:$F$20,2,FALSE),"Review"))</f>
        <v/>
      </c>
      <c r="G145" s="37" t="str">
        <f>IF(E145="","",IFERROR(VLOOKUP(E145,SETUP!$D$9:$F$20,3,FALSE),"Review"))</f>
        <v/>
      </c>
      <c r="H145" s="36"/>
      <c r="I145" s="36"/>
      <c r="J145" s="38"/>
      <c r="K145" s="36"/>
      <c r="L145" s="36"/>
      <c r="M145" s="36"/>
      <c r="N145" s="36"/>
      <c r="O145" s="39"/>
    </row>
    <row r="146" spans="1:15">
      <c r="A146" s="33"/>
      <c r="B146" s="34"/>
      <c r="C146" s="35" t="str">
        <f t="shared" si="2"/>
        <v/>
      </c>
      <c r="D146" s="36"/>
      <c r="E146" s="36"/>
      <c r="F146" s="37" t="str">
        <f>IF(E146="","",IFERROR(VLOOKUP(E146,SETUP!$D$9:$F$20,2,FALSE),"Review"))</f>
        <v/>
      </c>
      <c r="G146" s="37" t="str">
        <f>IF(E146="","",IFERROR(VLOOKUP(E146,SETUP!$D$9:$F$20,3,FALSE),"Review"))</f>
        <v/>
      </c>
      <c r="H146" s="36"/>
      <c r="I146" s="36"/>
      <c r="J146" s="38"/>
      <c r="K146" s="36"/>
      <c r="L146" s="36"/>
      <c r="M146" s="36"/>
      <c r="N146" s="36"/>
      <c r="O146" s="39"/>
    </row>
    <row r="147" spans="1:15">
      <c r="A147" s="33"/>
      <c r="B147" s="34"/>
      <c r="C147" s="35" t="str">
        <f t="shared" si="2"/>
        <v/>
      </c>
      <c r="D147" s="36"/>
      <c r="E147" s="36"/>
      <c r="F147" s="37" t="str">
        <f>IF(E147="","",IFERROR(VLOOKUP(E147,SETUP!$D$9:$F$20,2,FALSE),"Review"))</f>
        <v/>
      </c>
      <c r="G147" s="37" t="str">
        <f>IF(E147="","",IFERROR(VLOOKUP(E147,SETUP!$D$9:$F$20,3,FALSE),"Review"))</f>
        <v/>
      </c>
      <c r="H147" s="36"/>
      <c r="I147" s="36"/>
      <c r="J147" s="38"/>
      <c r="K147" s="36"/>
      <c r="L147" s="36"/>
      <c r="M147" s="36"/>
      <c r="N147" s="36"/>
      <c r="O147" s="39"/>
    </row>
    <row r="148" spans="1:15">
      <c r="A148" s="33"/>
      <c r="B148" s="34"/>
      <c r="C148" s="35" t="str">
        <f t="shared" si="2"/>
        <v/>
      </c>
      <c r="D148" s="36"/>
      <c r="E148" s="36"/>
      <c r="F148" s="37" t="str">
        <f>IF(E148="","",IFERROR(VLOOKUP(E148,SETUP!$D$9:$F$20,2,FALSE),"Review"))</f>
        <v/>
      </c>
      <c r="G148" s="37" t="str">
        <f>IF(E148="","",IFERROR(VLOOKUP(E148,SETUP!$D$9:$F$20,3,FALSE),"Review"))</f>
        <v/>
      </c>
      <c r="H148" s="36"/>
      <c r="I148" s="36"/>
      <c r="J148" s="38"/>
      <c r="K148" s="36"/>
      <c r="L148" s="36"/>
      <c r="M148" s="36"/>
      <c r="N148" s="36"/>
      <c r="O148" s="39"/>
    </row>
    <row r="149" spans="1:15">
      <c r="A149" s="33"/>
      <c r="B149" s="34"/>
      <c r="C149" s="35" t="str">
        <f t="shared" si="2"/>
        <v/>
      </c>
      <c r="D149" s="36"/>
      <c r="E149" s="36"/>
      <c r="F149" s="37" t="str">
        <f>IF(E149="","",IFERROR(VLOOKUP(E149,SETUP!$D$9:$F$20,2,FALSE),"Review"))</f>
        <v/>
      </c>
      <c r="G149" s="37" t="str">
        <f>IF(E149="","",IFERROR(VLOOKUP(E149,SETUP!$D$9:$F$20,3,FALSE),"Review"))</f>
        <v/>
      </c>
      <c r="H149" s="36"/>
      <c r="I149" s="36"/>
      <c r="J149" s="38"/>
      <c r="K149" s="36"/>
      <c r="L149" s="36"/>
      <c r="M149" s="36"/>
      <c r="N149" s="36"/>
      <c r="O149" s="39"/>
    </row>
    <row r="150" spans="1:15">
      <c r="A150" s="33"/>
      <c r="B150" s="34"/>
      <c r="C150" s="35" t="str">
        <f t="shared" si="2"/>
        <v/>
      </c>
      <c r="D150" s="36"/>
      <c r="E150" s="36"/>
      <c r="F150" s="37" t="str">
        <f>IF(E150="","",IFERROR(VLOOKUP(E150,SETUP!$D$9:$F$20,2,FALSE),"Review"))</f>
        <v/>
      </c>
      <c r="G150" s="37" t="str">
        <f>IF(E150="","",IFERROR(VLOOKUP(E150,SETUP!$D$9:$F$20,3,FALSE),"Review"))</f>
        <v/>
      </c>
      <c r="H150" s="36"/>
      <c r="I150" s="36"/>
      <c r="J150" s="38"/>
      <c r="K150" s="36"/>
      <c r="L150" s="36"/>
      <c r="M150" s="36"/>
      <c r="N150" s="36"/>
      <c r="O150" s="39"/>
    </row>
    <row r="151" spans="1:15">
      <c r="A151" s="33"/>
      <c r="B151" s="34"/>
      <c r="C151" s="35" t="str">
        <f t="shared" si="2"/>
        <v/>
      </c>
      <c r="D151" s="36"/>
      <c r="E151" s="36"/>
      <c r="F151" s="37" t="str">
        <f>IF(E151="","",IFERROR(VLOOKUP(E151,SETUP!$D$9:$F$20,2,FALSE),"Review"))</f>
        <v/>
      </c>
      <c r="G151" s="37" t="str">
        <f>IF(E151="","",IFERROR(VLOOKUP(E151,SETUP!$D$9:$F$20,3,FALSE),"Review"))</f>
        <v/>
      </c>
      <c r="H151" s="36"/>
      <c r="I151" s="36"/>
      <c r="J151" s="38"/>
      <c r="K151" s="36"/>
      <c r="L151" s="36"/>
      <c r="M151" s="36"/>
      <c r="N151" s="36"/>
      <c r="O151" s="39"/>
    </row>
    <row r="152" spans="1:15">
      <c r="A152" s="33"/>
      <c r="B152" s="34"/>
      <c r="C152" s="35" t="str">
        <f t="shared" si="2"/>
        <v/>
      </c>
      <c r="D152" s="36"/>
      <c r="E152" s="36"/>
      <c r="F152" s="37" t="str">
        <f>IF(E152="","",IFERROR(VLOOKUP(E152,SETUP!$D$9:$F$20,2,FALSE),"Review"))</f>
        <v/>
      </c>
      <c r="G152" s="37" t="str">
        <f>IF(E152="","",IFERROR(VLOOKUP(E152,SETUP!$D$9:$F$20,3,FALSE),"Review"))</f>
        <v/>
      </c>
      <c r="H152" s="36"/>
      <c r="I152" s="36"/>
      <c r="J152" s="38"/>
      <c r="K152" s="36"/>
      <c r="L152" s="36"/>
      <c r="M152" s="36"/>
      <c r="N152" s="36"/>
      <c r="O152" s="39"/>
    </row>
    <row r="153" spans="1:15">
      <c r="A153" s="33"/>
      <c r="B153" s="34"/>
      <c r="C153" s="35" t="str">
        <f t="shared" si="2"/>
        <v/>
      </c>
      <c r="D153" s="36"/>
      <c r="E153" s="36"/>
      <c r="F153" s="37" t="str">
        <f>IF(E153="","",IFERROR(VLOOKUP(E153,SETUP!$D$9:$F$20,2,FALSE),"Review"))</f>
        <v/>
      </c>
      <c r="G153" s="37" t="str">
        <f>IF(E153="","",IFERROR(VLOOKUP(E153,SETUP!$D$9:$F$20,3,FALSE),"Review"))</f>
        <v/>
      </c>
      <c r="H153" s="36"/>
      <c r="I153" s="36"/>
      <c r="J153" s="38"/>
      <c r="K153" s="36"/>
      <c r="L153" s="36"/>
      <c r="M153" s="36"/>
      <c r="N153" s="36"/>
      <c r="O153" s="39"/>
    </row>
    <row r="154" spans="1:15">
      <c r="A154" s="33"/>
      <c r="B154" s="34"/>
      <c r="C154" s="35" t="str">
        <f t="shared" si="2"/>
        <v/>
      </c>
      <c r="D154" s="36"/>
      <c r="E154" s="36"/>
      <c r="F154" s="37" t="str">
        <f>IF(E154="","",IFERROR(VLOOKUP(E154,SETUP!$D$9:$F$20,2,FALSE),"Review"))</f>
        <v/>
      </c>
      <c r="G154" s="37" t="str">
        <f>IF(E154="","",IFERROR(VLOOKUP(E154,SETUP!$D$9:$F$20,3,FALSE),"Review"))</f>
        <v/>
      </c>
      <c r="H154" s="36"/>
      <c r="I154" s="36"/>
      <c r="J154" s="38"/>
      <c r="K154" s="36"/>
      <c r="L154" s="36"/>
      <c r="M154" s="36"/>
      <c r="N154" s="36"/>
      <c r="O154" s="39"/>
    </row>
    <row r="155" spans="1:15">
      <c r="A155" s="33"/>
      <c r="B155" s="34"/>
      <c r="C155" s="35" t="str">
        <f t="shared" si="2"/>
        <v/>
      </c>
      <c r="D155" s="36"/>
      <c r="E155" s="36"/>
      <c r="F155" s="37" t="str">
        <f>IF(E155="","",IFERROR(VLOOKUP(E155,SETUP!$D$9:$F$20,2,FALSE),"Review"))</f>
        <v/>
      </c>
      <c r="G155" s="37" t="str">
        <f>IF(E155="","",IFERROR(VLOOKUP(E155,SETUP!$D$9:$F$20,3,FALSE),"Review"))</f>
        <v/>
      </c>
      <c r="H155" s="36"/>
      <c r="I155" s="36"/>
      <c r="J155" s="38"/>
      <c r="K155" s="36"/>
      <c r="L155" s="36"/>
      <c r="M155" s="36"/>
      <c r="N155" s="36"/>
      <c r="O155" s="39"/>
    </row>
    <row r="156" spans="1:15">
      <c r="A156" s="33"/>
      <c r="B156" s="34"/>
      <c r="C156" s="35" t="str">
        <f t="shared" si="2"/>
        <v/>
      </c>
      <c r="D156" s="36"/>
      <c r="E156" s="36"/>
      <c r="F156" s="37" t="str">
        <f>IF(E156="","",IFERROR(VLOOKUP(E156,SETUP!$D$9:$F$20,2,FALSE),"Review"))</f>
        <v/>
      </c>
      <c r="G156" s="37" t="str">
        <f>IF(E156="","",IFERROR(VLOOKUP(E156,SETUP!$D$9:$F$20,3,FALSE),"Review"))</f>
        <v/>
      </c>
      <c r="H156" s="36"/>
      <c r="I156" s="36"/>
      <c r="J156" s="38"/>
      <c r="K156" s="36"/>
      <c r="L156" s="36"/>
      <c r="M156" s="36"/>
      <c r="N156" s="36"/>
      <c r="O156" s="39"/>
    </row>
    <row r="157" spans="1:15">
      <c r="A157" s="33"/>
      <c r="B157" s="34"/>
      <c r="C157" s="35" t="str">
        <f t="shared" si="2"/>
        <v/>
      </c>
      <c r="D157" s="36"/>
      <c r="E157" s="36"/>
      <c r="F157" s="37" t="str">
        <f>IF(E157="","",IFERROR(VLOOKUP(E157,SETUP!$D$9:$F$20,2,FALSE),"Review"))</f>
        <v/>
      </c>
      <c r="G157" s="37" t="str">
        <f>IF(E157="","",IFERROR(VLOOKUP(E157,SETUP!$D$9:$F$20,3,FALSE),"Review"))</f>
        <v/>
      </c>
      <c r="H157" s="36"/>
      <c r="I157" s="36"/>
      <c r="J157" s="38"/>
      <c r="K157" s="36"/>
      <c r="L157" s="36"/>
      <c r="M157" s="36"/>
      <c r="N157" s="36"/>
      <c r="O157" s="39"/>
    </row>
    <row r="158" spans="1:15">
      <c r="A158" s="33"/>
      <c r="B158" s="34"/>
      <c r="C158" s="35" t="str">
        <f t="shared" si="2"/>
        <v/>
      </c>
      <c r="D158" s="36"/>
      <c r="E158" s="36"/>
      <c r="F158" s="37" t="str">
        <f>IF(E158="","",IFERROR(VLOOKUP(E158,SETUP!$D$9:$F$20,2,FALSE),"Review"))</f>
        <v/>
      </c>
      <c r="G158" s="37" t="str">
        <f>IF(E158="","",IFERROR(VLOOKUP(E158,SETUP!$D$9:$F$20,3,FALSE),"Review"))</f>
        <v/>
      </c>
      <c r="H158" s="36"/>
      <c r="I158" s="36"/>
      <c r="J158" s="38"/>
      <c r="K158" s="36"/>
      <c r="L158" s="36"/>
      <c r="M158" s="36"/>
      <c r="N158" s="36"/>
      <c r="O158" s="39"/>
    </row>
    <row r="159" spans="1:15">
      <c r="A159" s="33"/>
      <c r="B159" s="34"/>
      <c r="C159" s="35" t="str">
        <f t="shared" si="2"/>
        <v/>
      </c>
      <c r="D159" s="36"/>
      <c r="E159" s="36"/>
      <c r="F159" s="37" t="str">
        <f>IF(E159="","",IFERROR(VLOOKUP(E159,SETUP!$D$9:$F$20,2,FALSE),"Review"))</f>
        <v/>
      </c>
      <c r="G159" s="37" t="str">
        <f>IF(E159="","",IFERROR(VLOOKUP(E159,SETUP!$D$9:$F$20,3,FALSE),"Review"))</f>
        <v/>
      </c>
      <c r="H159" s="36"/>
      <c r="I159" s="36"/>
      <c r="J159" s="38"/>
      <c r="K159" s="36"/>
      <c r="L159" s="36"/>
      <c r="M159" s="36"/>
      <c r="N159" s="36"/>
      <c r="O159" s="39"/>
    </row>
    <row r="160" spans="1:15">
      <c r="A160" s="33"/>
      <c r="B160" s="34"/>
      <c r="C160" s="35" t="str">
        <f t="shared" si="2"/>
        <v/>
      </c>
      <c r="D160" s="36"/>
      <c r="E160" s="36"/>
      <c r="F160" s="37" t="str">
        <f>IF(E160="","",IFERROR(VLOOKUP(E160,SETUP!$D$9:$F$20,2,FALSE),"Review"))</f>
        <v/>
      </c>
      <c r="G160" s="37" t="str">
        <f>IF(E160="","",IFERROR(VLOOKUP(E160,SETUP!$D$9:$F$20,3,FALSE),"Review"))</f>
        <v/>
      </c>
      <c r="H160" s="36"/>
      <c r="I160" s="36"/>
      <c r="J160" s="38"/>
      <c r="K160" s="36"/>
      <c r="L160" s="36"/>
      <c r="M160" s="36"/>
      <c r="N160" s="36"/>
      <c r="O160" s="39"/>
    </row>
    <row r="161" spans="1:15">
      <c r="A161" s="33"/>
      <c r="B161" s="34"/>
      <c r="C161" s="35" t="str">
        <f t="shared" si="2"/>
        <v/>
      </c>
      <c r="D161" s="36"/>
      <c r="E161" s="36"/>
      <c r="F161" s="37" t="str">
        <f>IF(E161="","",IFERROR(VLOOKUP(E161,SETUP!$D$9:$F$20,2,FALSE),"Review"))</f>
        <v/>
      </c>
      <c r="G161" s="37" t="str">
        <f>IF(E161="","",IFERROR(VLOOKUP(E161,SETUP!$D$9:$F$20,3,FALSE),"Review"))</f>
        <v/>
      </c>
      <c r="H161" s="36"/>
      <c r="I161" s="36"/>
      <c r="J161" s="38"/>
      <c r="K161" s="36"/>
      <c r="L161" s="36"/>
      <c r="M161" s="36"/>
      <c r="N161" s="36"/>
      <c r="O161" s="39"/>
    </row>
    <row r="162" spans="1:15">
      <c r="A162" s="33"/>
      <c r="B162" s="34"/>
      <c r="C162" s="35" t="str">
        <f t="shared" si="2"/>
        <v/>
      </c>
      <c r="D162" s="36"/>
      <c r="E162" s="36"/>
      <c r="F162" s="37" t="str">
        <f>IF(E162="","",IFERROR(VLOOKUP(E162,SETUP!$D$9:$F$20,2,FALSE),"Review"))</f>
        <v/>
      </c>
      <c r="G162" s="37" t="str">
        <f>IF(E162="","",IFERROR(VLOOKUP(E162,SETUP!$D$9:$F$20,3,FALSE),"Review"))</f>
        <v/>
      </c>
      <c r="H162" s="36"/>
      <c r="I162" s="36"/>
      <c r="J162" s="38"/>
      <c r="K162" s="36"/>
      <c r="L162" s="36"/>
      <c r="M162" s="36"/>
      <c r="N162" s="36"/>
      <c r="O162" s="39"/>
    </row>
    <row r="163" spans="1:15">
      <c r="A163" s="33"/>
      <c r="B163" s="34"/>
      <c r="C163" s="35" t="str">
        <f t="shared" si="2"/>
        <v/>
      </c>
      <c r="D163" s="36"/>
      <c r="E163" s="36"/>
      <c r="F163" s="37" t="str">
        <f>IF(E163="","",IFERROR(VLOOKUP(E163,SETUP!$D$9:$F$20,2,FALSE),"Review"))</f>
        <v/>
      </c>
      <c r="G163" s="37" t="str">
        <f>IF(E163="","",IFERROR(VLOOKUP(E163,SETUP!$D$9:$F$20,3,FALSE),"Review"))</f>
        <v/>
      </c>
      <c r="H163" s="36"/>
      <c r="I163" s="36"/>
      <c r="J163" s="38"/>
      <c r="K163" s="36"/>
      <c r="L163" s="36"/>
      <c r="M163" s="36"/>
      <c r="N163" s="36"/>
      <c r="O163" s="39"/>
    </row>
    <row r="164" spans="1:15">
      <c r="A164" s="33"/>
      <c r="B164" s="34"/>
      <c r="C164" s="35" t="str">
        <f t="shared" si="2"/>
        <v/>
      </c>
      <c r="D164" s="36"/>
      <c r="E164" s="36"/>
      <c r="F164" s="37" t="str">
        <f>IF(E164="","",IFERROR(VLOOKUP(E164,SETUP!$D$9:$F$20,2,FALSE),"Review"))</f>
        <v/>
      </c>
      <c r="G164" s="37" t="str">
        <f>IF(E164="","",IFERROR(VLOOKUP(E164,SETUP!$D$9:$F$20,3,FALSE),"Review"))</f>
        <v/>
      </c>
      <c r="H164" s="36"/>
      <c r="I164" s="36"/>
      <c r="J164" s="38"/>
      <c r="K164" s="36"/>
      <c r="L164" s="36"/>
      <c r="M164" s="36"/>
      <c r="N164" s="36"/>
      <c r="O164" s="39"/>
    </row>
    <row r="165" spans="1:15">
      <c r="A165" s="33"/>
      <c r="B165" s="34"/>
      <c r="C165" s="35" t="str">
        <f t="shared" si="2"/>
        <v/>
      </c>
      <c r="D165" s="36"/>
      <c r="E165" s="36"/>
      <c r="F165" s="37" t="str">
        <f>IF(E165="","",IFERROR(VLOOKUP(E165,SETUP!$D$9:$F$20,2,FALSE),"Review"))</f>
        <v/>
      </c>
      <c r="G165" s="37" t="str">
        <f>IF(E165="","",IFERROR(VLOOKUP(E165,SETUP!$D$9:$F$20,3,FALSE),"Review"))</f>
        <v/>
      </c>
      <c r="H165" s="36"/>
      <c r="I165" s="36"/>
      <c r="J165" s="38"/>
      <c r="K165" s="36"/>
      <c r="L165" s="36"/>
      <c r="M165" s="36"/>
      <c r="N165" s="36"/>
      <c r="O165" s="39"/>
    </row>
    <row r="166" spans="1:15">
      <c r="A166" s="33"/>
      <c r="B166" s="34"/>
      <c r="C166" s="35" t="str">
        <f t="shared" si="2"/>
        <v/>
      </c>
      <c r="D166" s="36"/>
      <c r="E166" s="36"/>
      <c r="F166" s="37" t="str">
        <f>IF(E166="","",IFERROR(VLOOKUP(E166,SETUP!$D$9:$F$20,2,FALSE),"Review"))</f>
        <v/>
      </c>
      <c r="G166" s="37" t="str">
        <f>IF(E166="","",IFERROR(VLOOKUP(E166,SETUP!$D$9:$F$20,3,FALSE),"Review"))</f>
        <v/>
      </c>
      <c r="H166" s="36"/>
      <c r="I166" s="36"/>
      <c r="J166" s="38"/>
      <c r="K166" s="36"/>
      <c r="L166" s="36"/>
      <c r="M166" s="36"/>
      <c r="N166" s="36"/>
      <c r="O166" s="39"/>
    </row>
    <row r="167" spans="1:15">
      <c r="A167" s="33"/>
      <c r="B167" s="34"/>
      <c r="C167" s="35" t="str">
        <f t="shared" si="2"/>
        <v/>
      </c>
      <c r="D167" s="36"/>
      <c r="E167" s="36"/>
      <c r="F167" s="37" t="str">
        <f>IF(E167="","",IFERROR(VLOOKUP(E167,SETUP!$D$9:$F$20,2,FALSE),"Review"))</f>
        <v/>
      </c>
      <c r="G167" s="37" t="str">
        <f>IF(E167="","",IFERROR(VLOOKUP(E167,SETUP!$D$9:$F$20,3,FALSE),"Review"))</f>
        <v/>
      </c>
      <c r="H167" s="36"/>
      <c r="I167" s="36"/>
      <c r="J167" s="38"/>
      <c r="K167" s="36"/>
      <c r="L167" s="36"/>
      <c r="M167" s="36"/>
      <c r="N167" s="36"/>
      <c r="O167" s="39"/>
    </row>
    <row r="168" spans="1:15">
      <c r="A168" s="33"/>
      <c r="B168" s="34"/>
      <c r="C168" s="35" t="str">
        <f t="shared" si="2"/>
        <v/>
      </c>
      <c r="D168" s="36"/>
      <c r="E168" s="36"/>
      <c r="F168" s="37" t="str">
        <f>IF(E168="","",IFERROR(VLOOKUP(E168,SETUP!$D$9:$F$20,2,FALSE),"Review"))</f>
        <v/>
      </c>
      <c r="G168" s="37" t="str">
        <f>IF(E168="","",IFERROR(VLOOKUP(E168,SETUP!$D$9:$F$20,3,FALSE),"Review"))</f>
        <v/>
      </c>
      <c r="H168" s="36"/>
      <c r="I168" s="36"/>
      <c r="J168" s="38"/>
      <c r="K168" s="36"/>
      <c r="L168" s="36"/>
      <c r="M168" s="36"/>
      <c r="N168" s="36"/>
      <c r="O168" s="39"/>
    </row>
    <row r="169" spans="1:15">
      <c r="A169" s="33"/>
      <c r="B169" s="34"/>
      <c r="C169" s="35" t="str">
        <f t="shared" si="2"/>
        <v/>
      </c>
      <c r="D169" s="36"/>
      <c r="E169" s="36"/>
      <c r="F169" s="37" t="str">
        <f>IF(E169="","",IFERROR(VLOOKUP(E169,SETUP!$D$9:$F$20,2,FALSE),"Review"))</f>
        <v/>
      </c>
      <c r="G169" s="37" t="str">
        <f>IF(E169="","",IFERROR(VLOOKUP(E169,SETUP!$D$9:$F$20,3,FALSE),"Review"))</f>
        <v/>
      </c>
      <c r="H169" s="36"/>
      <c r="I169" s="36"/>
      <c r="J169" s="38"/>
      <c r="K169" s="36"/>
      <c r="L169" s="36"/>
      <c r="M169" s="36"/>
      <c r="N169" s="36"/>
      <c r="O169" s="39"/>
    </row>
    <row r="170" spans="1:15">
      <c r="A170" s="33"/>
      <c r="B170" s="34"/>
      <c r="C170" s="35" t="str">
        <f t="shared" si="2"/>
        <v/>
      </c>
      <c r="D170" s="36"/>
      <c r="E170" s="36"/>
      <c r="F170" s="37" t="str">
        <f>IF(E170="","",IFERROR(VLOOKUP(E170,SETUP!$D$9:$F$20,2,FALSE),"Review"))</f>
        <v/>
      </c>
      <c r="G170" s="37" t="str">
        <f>IF(E170="","",IFERROR(VLOOKUP(E170,SETUP!$D$9:$F$20,3,FALSE),"Review"))</f>
        <v/>
      </c>
      <c r="H170" s="36"/>
      <c r="I170" s="36"/>
      <c r="J170" s="38"/>
      <c r="K170" s="36"/>
      <c r="L170" s="36"/>
      <c r="M170" s="36"/>
      <c r="N170" s="36"/>
      <c r="O170" s="39"/>
    </row>
    <row r="171" spans="1:15">
      <c r="A171" s="33"/>
      <c r="B171" s="34"/>
      <c r="C171" s="35" t="str">
        <f t="shared" si="2"/>
        <v/>
      </c>
      <c r="D171" s="36"/>
      <c r="E171" s="36"/>
      <c r="F171" s="37" t="str">
        <f>IF(E171="","",IFERROR(VLOOKUP(E171,SETUP!$D$9:$F$20,2,FALSE),"Review"))</f>
        <v/>
      </c>
      <c r="G171" s="37" t="str">
        <f>IF(E171="","",IFERROR(VLOOKUP(E171,SETUP!$D$9:$F$20,3,FALSE),"Review"))</f>
        <v/>
      </c>
      <c r="H171" s="36"/>
      <c r="I171" s="36"/>
      <c r="J171" s="38"/>
      <c r="K171" s="36"/>
      <c r="L171" s="36"/>
      <c r="M171" s="36"/>
      <c r="N171" s="36"/>
      <c r="O171" s="39"/>
    </row>
    <row r="172" spans="1:15">
      <c r="A172" s="33"/>
      <c r="B172" s="34"/>
      <c r="C172" s="35" t="str">
        <f t="shared" si="2"/>
        <v/>
      </c>
      <c r="D172" s="36"/>
      <c r="E172" s="36"/>
      <c r="F172" s="37" t="str">
        <f>IF(E172="","",IFERROR(VLOOKUP(E172,SETUP!$D$9:$F$20,2,FALSE),"Review"))</f>
        <v/>
      </c>
      <c r="G172" s="37" t="str">
        <f>IF(E172="","",IFERROR(VLOOKUP(E172,SETUP!$D$9:$F$20,3,FALSE),"Review"))</f>
        <v/>
      </c>
      <c r="H172" s="36"/>
      <c r="I172" s="36"/>
      <c r="J172" s="38"/>
      <c r="K172" s="36"/>
      <c r="L172" s="36"/>
      <c r="M172" s="36"/>
      <c r="N172" s="36"/>
      <c r="O172" s="39"/>
    </row>
    <row r="173" spans="1:15">
      <c r="A173" s="33"/>
      <c r="B173" s="34"/>
      <c r="C173" s="35" t="str">
        <f t="shared" si="2"/>
        <v/>
      </c>
      <c r="D173" s="36"/>
      <c r="E173" s="36"/>
      <c r="F173" s="37" t="str">
        <f>IF(E173="","",IFERROR(VLOOKUP(E173,SETUP!$D$9:$F$20,2,FALSE),"Review"))</f>
        <v/>
      </c>
      <c r="G173" s="37" t="str">
        <f>IF(E173="","",IFERROR(VLOOKUP(E173,SETUP!$D$9:$F$20,3,FALSE),"Review"))</f>
        <v/>
      </c>
      <c r="H173" s="36"/>
      <c r="I173" s="36"/>
      <c r="J173" s="38"/>
      <c r="K173" s="36"/>
      <c r="L173" s="36"/>
      <c r="M173" s="36"/>
      <c r="N173" s="36"/>
      <c r="O173" s="39"/>
    </row>
    <row r="174" spans="1:15">
      <c r="A174" s="33"/>
      <c r="B174" s="34"/>
      <c r="C174" s="35" t="str">
        <f t="shared" si="2"/>
        <v/>
      </c>
      <c r="D174" s="36"/>
      <c r="E174" s="36"/>
      <c r="F174" s="37" t="str">
        <f>IF(E174="","",IFERROR(VLOOKUP(E174,SETUP!$D$9:$F$20,2,FALSE),"Review"))</f>
        <v/>
      </c>
      <c r="G174" s="37" t="str">
        <f>IF(E174="","",IFERROR(VLOOKUP(E174,SETUP!$D$9:$F$20,3,FALSE),"Review"))</f>
        <v/>
      </c>
      <c r="H174" s="36"/>
      <c r="I174" s="36"/>
      <c r="J174" s="38"/>
      <c r="K174" s="36"/>
      <c r="L174" s="36"/>
      <c r="M174" s="36"/>
      <c r="N174" s="36"/>
      <c r="O174" s="39"/>
    </row>
    <row r="175" spans="1:15">
      <c r="A175" s="33"/>
      <c r="B175" s="34"/>
      <c r="C175" s="35" t="str">
        <f t="shared" si="2"/>
        <v/>
      </c>
      <c r="D175" s="36"/>
      <c r="E175" s="36"/>
      <c r="F175" s="37" t="str">
        <f>IF(E175="","",IFERROR(VLOOKUP(E175,SETUP!$D$9:$F$20,2,FALSE),"Review"))</f>
        <v/>
      </c>
      <c r="G175" s="37" t="str">
        <f>IF(E175="","",IFERROR(VLOOKUP(E175,SETUP!$D$9:$F$20,3,FALSE),"Review"))</f>
        <v/>
      </c>
      <c r="H175" s="36"/>
      <c r="I175" s="36"/>
      <c r="J175" s="38"/>
      <c r="K175" s="36"/>
      <c r="L175" s="36"/>
      <c r="M175" s="36"/>
      <c r="N175" s="36"/>
      <c r="O175" s="39"/>
    </row>
    <row r="176" spans="1:15">
      <c r="A176" s="33"/>
      <c r="B176" s="34"/>
      <c r="C176" s="35" t="str">
        <f t="shared" si="2"/>
        <v/>
      </c>
      <c r="D176" s="36"/>
      <c r="E176" s="36"/>
      <c r="F176" s="37" t="str">
        <f>IF(E176="","",IFERROR(VLOOKUP(E176,SETUP!$D$9:$F$20,2,FALSE),"Review"))</f>
        <v/>
      </c>
      <c r="G176" s="37" t="str">
        <f>IF(E176="","",IFERROR(VLOOKUP(E176,SETUP!$D$9:$F$20,3,FALSE),"Review"))</f>
        <v/>
      </c>
      <c r="H176" s="36"/>
      <c r="I176" s="36"/>
      <c r="J176" s="38"/>
      <c r="K176" s="36"/>
      <c r="L176" s="36"/>
      <c r="M176" s="36"/>
      <c r="N176" s="36"/>
      <c r="O176" s="39"/>
    </row>
    <row r="177" spans="1:15">
      <c r="A177" s="33"/>
      <c r="B177" s="34"/>
      <c r="C177" s="35" t="str">
        <f t="shared" si="2"/>
        <v/>
      </c>
      <c r="D177" s="36"/>
      <c r="E177" s="36"/>
      <c r="F177" s="37" t="str">
        <f>IF(E177="","",IFERROR(VLOOKUP(E177,SETUP!$D$9:$F$20,2,FALSE),"Review"))</f>
        <v/>
      </c>
      <c r="G177" s="37" t="str">
        <f>IF(E177="","",IFERROR(VLOOKUP(E177,SETUP!$D$9:$F$20,3,FALSE),"Review"))</f>
        <v/>
      </c>
      <c r="H177" s="36"/>
      <c r="I177" s="36"/>
      <c r="J177" s="38"/>
      <c r="K177" s="36"/>
      <c r="L177" s="36"/>
      <c r="M177" s="36"/>
      <c r="N177" s="36"/>
      <c r="O177" s="39"/>
    </row>
    <row r="178" spans="1:15">
      <c r="A178" s="33"/>
      <c r="B178" s="34"/>
      <c r="C178" s="35" t="str">
        <f t="shared" si="2"/>
        <v/>
      </c>
      <c r="D178" s="36"/>
      <c r="E178" s="36"/>
      <c r="F178" s="37" t="str">
        <f>IF(E178="","",IFERROR(VLOOKUP(E178,SETUP!$D$9:$F$20,2,FALSE),"Review"))</f>
        <v/>
      </c>
      <c r="G178" s="37" t="str">
        <f>IF(E178="","",IFERROR(VLOOKUP(E178,SETUP!$D$9:$F$20,3,FALSE),"Review"))</f>
        <v/>
      </c>
      <c r="H178" s="36"/>
      <c r="I178" s="36"/>
      <c r="J178" s="38"/>
      <c r="K178" s="36"/>
      <c r="L178" s="36"/>
      <c r="M178" s="36"/>
      <c r="N178" s="36"/>
      <c r="O178" s="39"/>
    </row>
    <row r="179" spans="1:15">
      <c r="A179" s="33"/>
      <c r="B179" s="34"/>
      <c r="C179" s="35" t="str">
        <f t="shared" si="2"/>
        <v/>
      </c>
      <c r="D179" s="36"/>
      <c r="E179" s="36"/>
      <c r="F179" s="37" t="str">
        <f>IF(E179="","",IFERROR(VLOOKUP(E179,SETUP!$D$9:$F$20,2,FALSE),"Review"))</f>
        <v/>
      </c>
      <c r="G179" s="37" t="str">
        <f>IF(E179="","",IFERROR(VLOOKUP(E179,SETUP!$D$9:$F$20,3,FALSE),"Review"))</f>
        <v/>
      </c>
      <c r="H179" s="36"/>
      <c r="I179" s="36"/>
      <c r="J179" s="38"/>
      <c r="K179" s="36"/>
      <c r="L179" s="36"/>
      <c r="M179" s="36"/>
      <c r="N179" s="36"/>
      <c r="O179" s="39"/>
    </row>
    <row r="180" spans="1:15">
      <c r="A180" s="33"/>
      <c r="B180" s="34"/>
      <c r="C180" s="35" t="str">
        <f t="shared" si="2"/>
        <v/>
      </c>
      <c r="D180" s="36"/>
      <c r="E180" s="36"/>
      <c r="F180" s="37" t="str">
        <f>IF(E180="","",IFERROR(VLOOKUP(E180,SETUP!$D$9:$F$20,2,FALSE),"Review"))</f>
        <v/>
      </c>
      <c r="G180" s="37" t="str">
        <f>IF(E180="","",IFERROR(VLOOKUP(E180,SETUP!$D$9:$F$20,3,FALSE),"Review"))</f>
        <v/>
      </c>
      <c r="H180" s="36"/>
      <c r="I180" s="36"/>
      <c r="J180" s="38"/>
      <c r="K180" s="36"/>
      <c r="L180" s="36"/>
      <c r="M180" s="36"/>
      <c r="N180" s="36"/>
      <c r="O180" s="39"/>
    </row>
    <row r="181" spans="1:15">
      <c r="A181" s="33"/>
      <c r="B181" s="34"/>
      <c r="C181" s="35" t="str">
        <f t="shared" si="2"/>
        <v/>
      </c>
      <c r="D181" s="36"/>
      <c r="E181" s="36"/>
      <c r="F181" s="37" t="str">
        <f>IF(E181="","",IFERROR(VLOOKUP(E181,SETUP!$D$9:$F$20,2,FALSE),"Review"))</f>
        <v/>
      </c>
      <c r="G181" s="37" t="str">
        <f>IF(E181="","",IFERROR(VLOOKUP(E181,SETUP!$D$9:$F$20,3,FALSE),"Review"))</f>
        <v/>
      </c>
      <c r="H181" s="36"/>
      <c r="I181" s="36"/>
      <c r="J181" s="38"/>
      <c r="K181" s="36"/>
      <c r="L181" s="36"/>
      <c r="M181" s="36"/>
      <c r="N181" s="36"/>
      <c r="O181" s="39"/>
    </row>
    <row r="182" spans="1:15">
      <c r="A182" s="33"/>
      <c r="B182" s="34"/>
      <c r="C182" s="35" t="str">
        <f t="shared" si="2"/>
        <v/>
      </c>
      <c r="D182" s="36"/>
      <c r="E182" s="36"/>
      <c r="F182" s="37" t="str">
        <f>IF(E182="","",IFERROR(VLOOKUP(E182,SETUP!$D$9:$F$20,2,FALSE),"Review"))</f>
        <v/>
      </c>
      <c r="G182" s="37" t="str">
        <f>IF(E182="","",IFERROR(VLOOKUP(E182,SETUP!$D$9:$F$20,3,FALSE),"Review"))</f>
        <v/>
      </c>
      <c r="H182" s="36"/>
      <c r="I182" s="36"/>
      <c r="J182" s="38"/>
      <c r="K182" s="36"/>
      <c r="L182" s="36"/>
      <c r="M182" s="36"/>
      <c r="N182" s="36"/>
      <c r="O182" s="39"/>
    </row>
    <row r="183" spans="1:15">
      <c r="A183" s="33"/>
      <c r="B183" s="34"/>
      <c r="C183" s="35" t="str">
        <f t="shared" si="2"/>
        <v/>
      </c>
      <c r="D183" s="36"/>
      <c r="E183" s="36"/>
      <c r="F183" s="37" t="str">
        <f>IF(E183="","",IFERROR(VLOOKUP(E183,SETUP!$D$9:$F$20,2,FALSE),"Review"))</f>
        <v/>
      </c>
      <c r="G183" s="37" t="str">
        <f>IF(E183="","",IFERROR(VLOOKUP(E183,SETUP!$D$9:$F$20,3,FALSE),"Review"))</f>
        <v/>
      </c>
      <c r="H183" s="36"/>
      <c r="I183" s="36"/>
      <c r="J183" s="38"/>
      <c r="K183" s="36"/>
      <c r="L183" s="36"/>
      <c r="M183" s="36"/>
      <c r="N183" s="36"/>
      <c r="O183" s="39"/>
    </row>
    <row r="184" spans="1:15">
      <c r="A184" s="33"/>
      <c r="B184" s="34"/>
      <c r="C184" s="35" t="str">
        <f t="shared" si="2"/>
        <v/>
      </c>
      <c r="D184" s="36"/>
      <c r="E184" s="36"/>
      <c r="F184" s="37" t="str">
        <f>IF(E184="","",IFERROR(VLOOKUP(E184,SETUP!$D$9:$F$20,2,FALSE),"Review"))</f>
        <v/>
      </c>
      <c r="G184" s="37" t="str">
        <f>IF(E184="","",IFERROR(VLOOKUP(E184,SETUP!$D$9:$F$20,3,FALSE),"Review"))</f>
        <v/>
      </c>
      <c r="H184" s="36"/>
      <c r="I184" s="36"/>
      <c r="J184" s="38"/>
      <c r="K184" s="36"/>
      <c r="L184" s="36"/>
      <c r="M184" s="36"/>
      <c r="N184" s="36"/>
      <c r="O184" s="39"/>
    </row>
    <row r="185" spans="1:15">
      <c r="A185" s="33"/>
      <c r="B185" s="34"/>
      <c r="C185" s="35" t="str">
        <f t="shared" si="2"/>
        <v/>
      </c>
      <c r="D185" s="36"/>
      <c r="E185" s="36"/>
      <c r="F185" s="37" t="str">
        <f>IF(E185="","",IFERROR(VLOOKUP(E185,SETUP!$D$9:$F$20,2,FALSE),"Review"))</f>
        <v/>
      </c>
      <c r="G185" s="37" t="str">
        <f>IF(E185="","",IFERROR(VLOOKUP(E185,SETUP!$D$9:$F$20,3,FALSE),"Review"))</f>
        <v/>
      </c>
      <c r="H185" s="36"/>
      <c r="I185" s="36"/>
      <c r="J185" s="38"/>
      <c r="K185" s="36"/>
      <c r="L185" s="36"/>
      <c r="M185" s="36"/>
      <c r="N185" s="36"/>
      <c r="O185" s="39"/>
    </row>
    <row r="186" spans="1:15">
      <c r="A186" s="33"/>
      <c r="B186" s="34"/>
      <c r="C186" s="35" t="str">
        <f t="shared" si="2"/>
        <v/>
      </c>
      <c r="D186" s="36"/>
      <c r="E186" s="36"/>
      <c r="F186" s="37" t="str">
        <f>IF(E186="","",IFERROR(VLOOKUP(E186,SETUP!$D$9:$F$20,2,FALSE),"Review"))</f>
        <v/>
      </c>
      <c r="G186" s="37" t="str">
        <f>IF(E186="","",IFERROR(VLOOKUP(E186,SETUP!$D$9:$F$20,3,FALSE),"Review"))</f>
        <v/>
      </c>
      <c r="H186" s="36"/>
      <c r="I186" s="36"/>
      <c r="J186" s="38"/>
      <c r="K186" s="36"/>
      <c r="L186" s="36"/>
      <c r="M186" s="36"/>
      <c r="N186" s="36"/>
      <c r="O186" s="39"/>
    </row>
    <row r="187" spans="1:15">
      <c r="A187" s="33"/>
      <c r="B187" s="34"/>
      <c r="C187" s="35" t="str">
        <f t="shared" si="2"/>
        <v/>
      </c>
      <c r="D187" s="36"/>
      <c r="E187" s="36"/>
      <c r="F187" s="37" t="str">
        <f>IF(E187="","",IFERROR(VLOOKUP(E187,SETUP!$D$9:$F$20,2,FALSE),"Review"))</f>
        <v/>
      </c>
      <c r="G187" s="37" t="str">
        <f>IF(E187="","",IFERROR(VLOOKUP(E187,SETUP!$D$9:$F$20,3,FALSE),"Review"))</f>
        <v/>
      </c>
      <c r="H187" s="36"/>
      <c r="I187" s="36"/>
      <c r="J187" s="38"/>
      <c r="K187" s="36"/>
      <c r="L187" s="36"/>
      <c r="M187" s="36"/>
      <c r="N187" s="36"/>
      <c r="O187" s="39"/>
    </row>
    <row r="188" spans="1:15">
      <c r="A188" s="33"/>
      <c r="B188" s="34"/>
      <c r="C188" s="35" t="str">
        <f t="shared" si="2"/>
        <v/>
      </c>
      <c r="D188" s="36"/>
      <c r="E188" s="36"/>
      <c r="F188" s="37" t="str">
        <f>IF(E188="","",IFERROR(VLOOKUP(E188,SETUP!$D$9:$F$20,2,FALSE),"Review"))</f>
        <v/>
      </c>
      <c r="G188" s="37" t="str">
        <f>IF(E188="","",IFERROR(VLOOKUP(E188,SETUP!$D$9:$F$20,3,FALSE),"Review"))</f>
        <v/>
      </c>
      <c r="H188" s="36"/>
      <c r="I188" s="36"/>
      <c r="J188" s="38"/>
      <c r="K188" s="36"/>
      <c r="L188" s="36"/>
      <c r="M188" s="36"/>
      <c r="N188" s="36"/>
      <c r="O188" s="39"/>
    </row>
    <row r="189" spans="1:15">
      <c r="A189" s="33"/>
      <c r="B189" s="34"/>
      <c r="C189" s="35" t="str">
        <f t="shared" si="2"/>
        <v/>
      </c>
      <c r="D189" s="36"/>
      <c r="E189" s="36"/>
      <c r="F189" s="37" t="str">
        <f>IF(E189="","",IFERROR(VLOOKUP(E189,SETUP!$D$9:$F$20,2,FALSE),"Review"))</f>
        <v/>
      </c>
      <c r="G189" s="37" t="str">
        <f>IF(E189="","",IFERROR(VLOOKUP(E189,SETUP!$D$9:$F$20,3,FALSE),"Review"))</f>
        <v/>
      </c>
      <c r="H189" s="36"/>
      <c r="I189" s="36"/>
      <c r="J189" s="38"/>
      <c r="K189" s="36"/>
      <c r="L189" s="36"/>
      <c r="M189" s="36"/>
      <c r="N189" s="36"/>
      <c r="O189" s="39"/>
    </row>
    <row r="190" spans="1:15">
      <c r="A190" s="33"/>
      <c r="B190" s="34"/>
      <c r="C190" s="35" t="str">
        <f t="shared" si="2"/>
        <v/>
      </c>
      <c r="D190" s="36"/>
      <c r="E190" s="36"/>
      <c r="F190" s="37" t="str">
        <f>IF(E190="","",IFERROR(VLOOKUP(E190,SETUP!$D$9:$F$20,2,FALSE),"Review"))</f>
        <v/>
      </c>
      <c r="G190" s="37" t="str">
        <f>IF(E190="","",IFERROR(VLOOKUP(E190,SETUP!$D$9:$F$20,3,FALSE),"Review"))</f>
        <v/>
      </c>
      <c r="H190" s="36"/>
      <c r="I190" s="36"/>
      <c r="J190" s="38"/>
      <c r="K190" s="36"/>
      <c r="L190" s="36"/>
      <c r="M190" s="36"/>
      <c r="N190" s="36"/>
      <c r="O190" s="39"/>
    </row>
    <row r="191" spans="1:15">
      <c r="A191" s="33"/>
      <c r="B191" s="34"/>
      <c r="C191" s="35" t="str">
        <f t="shared" si="2"/>
        <v/>
      </c>
      <c r="D191" s="36"/>
      <c r="E191" s="36"/>
      <c r="F191" s="37" t="str">
        <f>IF(E191="","",IFERROR(VLOOKUP(E191,SETUP!$D$9:$F$20,2,FALSE),"Review"))</f>
        <v/>
      </c>
      <c r="G191" s="37" t="str">
        <f>IF(E191="","",IFERROR(VLOOKUP(E191,SETUP!$D$9:$F$20,3,FALSE),"Review"))</f>
        <v/>
      </c>
      <c r="H191" s="36"/>
      <c r="I191" s="36"/>
      <c r="J191" s="38"/>
      <c r="K191" s="36"/>
      <c r="L191" s="36"/>
      <c r="M191" s="36"/>
      <c r="N191" s="36"/>
      <c r="O191" s="39"/>
    </row>
    <row r="192" spans="1:15">
      <c r="A192" s="33"/>
      <c r="B192" s="34"/>
      <c r="C192" s="35" t="str">
        <f t="shared" si="2"/>
        <v/>
      </c>
      <c r="D192" s="36"/>
      <c r="E192" s="36"/>
      <c r="F192" s="37" t="str">
        <f>IF(E192="","",IFERROR(VLOOKUP(E192,SETUP!$D$9:$F$20,2,FALSE),"Review"))</f>
        <v/>
      </c>
      <c r="G192" s="37" t="str">
        <f>IF(E192="","",IFERROR(VLOOKUP(E192,SETUP!$D$9:$F$20,3,FALSE),"Review"))</f>
        <v/>
      </c>
      <c r="H192" s="36"/>
      <c r="I192" s="36"/>
      <c r="J192" s="38"/>
      <c r="K192" s="36"/>
      <c r="L192" s="36"/>
      <c r="M192" s="36"/>
      <c r="N192" s="36"/>
      <c r="O192" s="39"/>
    </row>
    <row r="193" spans="1:15">
      <c r="A193" s="33"/>
      <c r="B193" s="34"/>
      <c r="C193" s="35" t="str">
        <f t="shared" si="2"/>
        <v/>
      </c>
      <c r="D193" s="36"/>
      <c r="E193" s="36"/>
      <c r="F193" s="37" t="str">
        <f>IF(E193="","",IFERROR(VLOOKUP(E193,SETUP!$D$9:$F$20,2,FALSE),"Review"))</f>
        <v/>
      </c>
      <c r="G193" s="37" t="str">
        <f>IF(E193="","",IFERROR(VLOOKUP(E193,SETUP!$D$9:$F$20,3,FALSE),"Review"))</f>
        <v/>
      </c>
      <c r="H193" s="36"/>
      <c r="I193" s="36"/>
      <c r="J193" s="38"/>
      <c r="K193" s="36"/>
      <c r="L193" s="36"/>
      <c r="M193" s="36"/>
      <c r="N193" s="36"/>
      <c r="O193" s="39"/>
    </row>
    <row r="194" spans="1:15">
      <c r="A194" s="33"/>
      <c r="B194" s="34"/>
      <c r="C194" s="35" t="str">
        <f t="shared" si="2"/>
        <v/>
      </c>
      <c r="D194" s="36"/>
      <c r="E194" s="36"/>
      <c r="F194" s="37" t="str">
        <f>IF(E194="","",IFERROR(VLOOKUP(E194,SETUP!$D$9:$F$20,2,FALSE),"Review"))</f>
        <v/>
      </c>
      <c r="G194" s="37" t="str">
        <f>IF(E194="","",IFERROR(VLOOKUP(E194,SETUP!$D$9:$F$20,3,FALSE),"Review"))</f>
        <v/>
      </c>
      <c r="H194" s="36"/>
      <c r="I194" s="36"/>
      <c r="J194" s="38"/>
      <c r="K194" s="36"/>
      <c r="L194" s="36"/>
      <c r="M194" s="36"/>
      <c r="N194" s="36"/>
      <c r="O194" s="39"/>
    </row>
    <row r="195" spans="1:15">
      <c r="A195" s="33"/>
      <c r="B195" s="34"/>
      <c r="C195" s="35" t="str">
        <f t="shared" si="2"/>
        <v/>
      </c>
      <c r="D195" s="36"/>
      <c r="E195" s="36"/>
      <c r="F195" s="37" t="str">
        <f>IF(E195="","",IFERROR(VLOOKUP(E195,SETUP!$D$9:$F$20,2,FALSE),"Review"))</f>
        <v/>
      </c>
      <c r="G195" s="37" t="str">
        <f>IF(E195="","",IFERROR(VLOOKUP(E195,SETUP!$D$9:$F$20,3,FALSE),"Review"))</f>
        <v/>
      </c>
      <c r="H195" s="36"/>
      <c r="I195" s="36"/>
      <c r="J195" s="38"/>
      <c r="K195" s="36"/>
      <c r="L195" s="36"/>
      <c r="M195" s="36"/>
      <c r="N195" s="36"/>
      <c r="O195" s="39"/>
    </row>
    <row r="196" spans="1:15">
      <c r="A196" s="33"/>
      <c r="B196" s="34"/>
      <c r="C196" s="35" t="str">
        <f t="shared" si="2"/>
        <v/>
      </c>
      <c r="D196" s="36"/>
      <c r="E196" s="36"/>
      <c r="F196" s="37" t="str">
        <f>IF(E196="","",IFERROR(VLOOKUP(E196,SETUP!$D$9:$F$20,2,FALSE),"Review"))</f>
        <v/>
      </c>
      <c r="G196" s="37" t="str">
        <f>IF(E196="","",IFERROR(VLOOKUP(E196,SETUP!$D$9:$F$20,3,FALSE),"Review"))</f>
        <v/>
      </c>
      <c r="H196" s="36"/>
      <c r="I196" s="36"/>
      <c r="J196" s="38"/>
      <c r="K196" s="36"/>
      <c r="L196" s="36"/>
      <c r="M196" s="36"/>
      <c r="N196" s="36"/>
      <c r="O196" s="39"/>
    </row>
    <row r="197" spans="1:15">
      <c r="A197" s="33"/>
      <c r="B197" s="34"/>
      <c r="C197" s="35" t="str">
        <f t="shared" si="2"/>
        <v/>
      </c>
      <c r="D197" s="36"/>
      <c r="E197" s="36"/>
      <c r="F197" s="37" t="str">
        <f>IF(E197="","",IFERROR(VLOOKUP(E197,SETUP!$D$9:$F$20,2,FALSE),"Review"))</f>
        <v/>
      </c>
      <c r="G197" s="37" t="str">
        <f>IF(E197="","",IFERROR(VLOOKUP(E197,SETUP!$D$9:$F$20,3,FALSE),"Review"))</f>
        <v/>
      </c>
      <c r="H197" s="36"/>
      <c r="I197" s="36"/>
      <c r="J197" s="38"/>
      <c r="K197" s="36"/>
      <c r="L197" s="36"/>
      <c r="M197" s="36"/>
      <c r="N197" s="36"/>
      <c r="O197" s="39"/>
    </row>
    <row r="198" spans="1:15">
      <c r="A198" s="33"/>
      <c r="B198" s="34"/>
      <c r="C198" s="35" t="str">
        <f t="shared" ref="C198:C261" si="3">IF(B198="","",DATE(YEAR(B198),MONTH(B198),1))</f>
        <v/>
      </c>
      <c r="D198" s="36"/>
      <c r="E198" s="36"/>
      <c r="F198" s="37" t="str">
        <f>IF(E198="","",IFERROR(VLOOKUP(E198,SETUP!$D$9:$F$20,2,FALSE),"Review"))</f>
        <v/>
      </c>
      <c r="G198" s="37" t="str">
        <f>IF(E198="","",IFERROR(VLOOKUP(E198,SETUP!$D$9:$F$20,3,FALSE),"Review"))</f>
        <v/>
      </c>
      <c r="H198" s="36"/>
      <c r="I198" s="36"/>
      <c r="J198" s="38"/>
      <c r="K198" s="36"/>
      <c r="L198" s="36"/>
      <c r="M198" s="36"/>
      <c r="N198" s="36"/>
      <c r="O198" s="39"/>
    </row>
    <row r="199" spans="1:15">
      <c r="A199" s="33"/>
      <c r="B199" s="34"/>
      <c r="C199" s="35" t="str">
        <f t="shared" si="3"/>
        <v/>
      </c>
      <c r="D199" s="36"/>
      <c r="E199" s="36"/>
      <c r="F199" s="37" t="str">
        <f>IF(E199="","",IFERROR(VLOOKUP(E199,SETUP!$D$9:$F$20,2,FALSE),"Review"))</f>
        <v/>
      </c>
      <c r="G199" s="37" t="str">
        <f>IF(E199="","",IFERROR(VLOOKUP(E199,SETUP!$D$9:$F$20,3,FALSE),"Review"))</f>
        <v/>
      </c>
      <c r="H199" s="36"/>
      <c r="I199" s="36"/>
      <c r="J199" s="38"/>
      <c r="K199" s="36"/>
      <c r="L199" s="36"/>
      <c r="M199" s="36"/>
      <c r="N199" s="36"/>
      <c r="O199" s="39"/>
    </row>
    <row r="200" spans="1:15">
      <c r="A200" s="33"/>
      <c r="B200" s="34"/>
      <c r="C200" s="35" t="str">
        <f t="shared" si="3"/>
        <v/>
      </c>
      <c r="D200" s="36"/>
      <c r="E200" s="36"/>
      <c r="F200" s="37" t="str">
        <f>IF(E200="","",IFERROR(VLOOKUP(E200,SETUP!$D$9:$F$20,2,FALSE),"Review"))</f>
        <v/>
      </c>
      <c r="G200" s="37" t="str">
        <f>IF(E200="","",IFERROR(VLOOKUP(E200,SETUP!$D$9:$F$20,3,FALSE),"Review"))</f>
        <v/>
      </c>
      <c r="H200" s="36"/>
      <c r="I200" s="36"/>
      <c r="J200" s="38"/>
      <c r="K200" s="36"/>
      <c r="L200" s="36"/>
      <c r="M200" s="36"/>
      <c r="N200" s="36"/>
      <c r="O200" s="39"/>
    </row>
    <row r="201" spans="1:15">
      <c r="A201" s="33"/>
      <c r="B201" s="34"/>
      <c r="C201" s="35" t="str">
        <f t="shared" si="3"/>
        <v/>
      </c>
      <c r="D201" s="36"/>
      <c r="E201" s="36"/>
      <c r="F201" s="37" t="str">
        <f>IF(E201="","",IFERROR(VLOOKUP(E201,SETUP!$D$9:$F$20,2,FALSE),"Review"))</f>
        <v/>
      </c>
      <c r="G201" s="37" t="str">
        <f>IF(E201="","",IFERROR(VLOOKUP(E201,SETUP!$D$9:$F$20,3,FALSE),"Review"))</f>
        <v/>
      </c>
      <c r="H201" s="36"/>
      <c r="I201" s="36"/>
      <c r="J201" s="38"/>
      <c r="K201" s="36"/>
      <c r="L201" s="36"/>
      <c r="M201" s="36"/>
      <c r="N201" s="36"/>
      <c r="O201" s="39"/>
    </row>
    <row r="202" spans="1:15">
      <c r="A202" s="33"/>
      <c r="B202" s="34"/>
      <c r="C202" s="35" t="str">
        <f t="shared" si="3"/>
        <v/>
      </c>
      <c r="D202" s="36"/>
      <c r="E202" s="36"/>
      <c r="F202" s="37" t="str">
        <f>IF(E202="","",IFERROR(VLOOKUP(E202,SETUP!$D$9:$F$20,2,FALSE),"Review"))</f>
        <v/>
      </c>
      <c r="G202" s="37" t="str">
        <f>IF(E202="","",IFERROR(VLOOKUP(E202,SETUP!$D$9:$F$20,3,FALSE),"Review"))</f>
        <v/>
      </c>
      <c r="H202" s="36"/>
      <c r="I202" s="36"/>
      <c r="J202" s="38"/>
      <c r="K202" s="36"/>
      <c r="L202" s="36"/>
      <c r="M202" s="36"/>
      <c r="N202" s="36"/>
      <c r="O202" s="39"/>
    </row>
    <row r="203" spans="1:15">
      <c r="A203" s="33"/>
      <c r="B203" s="34"/>
      <c r="C203" s="35" t="str">
        <f t="shared" si="3"/>
        <v/>
      </c>
      <c r="D203" s="36"/>
      <c r="E203" s="36"/>
      <c r="F203" s="37" t="str">
        <f>IF(E203="","",IFERROR(VLOOKUP(E203,SETUP!$D$9:$F$20,2,FALSE),"Review"))</f>
        <v/>
      </c>
      <c r="G203" s="37" t="str">
        <f>IF(E203="","",IFERROR(VLOOKUP(E203,SETUP!$D$9:$F$20,3,FALSE),"Review"))</f>
        <v/>
      </c>
      <c r="H203" s="36"/>
      <c r="I203" s="36"/>
      <c r="J203" s="38"/>
      <c r="K203" s="36"/>
      <c r="L203" s="36"/>
      <c r="M203" s="36"/>
      <c r="N203" s="36"/>
      <c r="O203" s="39"/>
    </row>
    <row r="204" spans="1:15">
      <c r="A204" s="33"/>
      <c r="B204" s="34"/>
      <c r="C204" s="35" t="str">
        <f t="shared" si="3"/>
        <v/>
      </c>
      <c r="D204" s="36"/>
      <c r="E204" s="36"/>
      <c r="F204" s="37" t="str">
        <f>IF(E204="","",IFERROR(VLOOKUP(E204,SETUP!$D$9:$F$20,2,FALSE),"Review"))</f>
        <v/>
      </c>
      <c r="G204" s="37" t="str">
        <f>IF(E204="","",IFERROR(VLOOKUP(E204,SETUP!$D$9:$F$20,3,FALSE),"Review"))</f>
        <v/>
      </c>
      <c r="H204" s="36"/>
      <c r="I204" s="36"/>
      <c r="J204" s="38"/>
      <c r="K204" s="36"/>
      <c r="L204" s="36"/>
      <c r="M204" s="36"/>
      <c r="N204" s="36"/>
      <c r="O204" s="39"/>
    </row>
    <row r="205" spans="1:15">
      <c r="A205" s="33"/>
      <c r="B205" s="34"/>
      <c r="C205" s="35" t="str">
        <f t="shared" si="3"/>
        <v/>
      </c>
      <c r="D205" s="36"/>
      <c r="E205" s="36"/>
      <c r="F205" s="37" t="str">
        <f>IF(E205="","",IFERROR(VLOOKUP(E205,SETUP!$D$9:$F$20,2,FALSE),"Review"))</f>
        <v/>
      </c>
      <c r="G205" s="37" t="str">
        <f>IF(E205="","",IFERROR(VLOOKUP(E205,SETUP!$D$9:$F$20,3,FALSE),"Review"))</f>
        <v/>
      </c>
      <c r="H205" s="36"/>
      <c r="I205" s="36"/>
      <c r="J205" s="38"/>
      <c r="K205" s="36"/>
      <c r="L205" s="36"/>
      <c r="M205" s="36"/>
      <c r="N205" s="36"/>
      <c r="O205" s="39"/>
    </row>
    <row r="206" spans="1:15">
      <c r="A206" s="33"/>
      <c r="B206" s="34"/>
      <c r="C206" s="35" t="str">
        <f t="shared" si="3"/>
        <v/>
      </c>
      <c r="D206" s="36"/>
      <c r="E206" s="36"/>
      <c r="F206" s="37" t="str">
        <f>IF(E206="","",IFERROR(VLOOKUP(E206,SETUP!$D$9:$F$20,2,FALSE),"Review"))</f>
        <v/>
      </c>
      <c r="G206" s="37" t="str">
        <f>IF(E206="","",IFERROR(VLOOKUP(E206,SETUP!$D$9:$F$20,3,FALSE),"Review"))</f>
        <v/>
      </c>
      <c r="H206" s="36"/>
      <c r="I206" s="36"/>
      <c r="J206" s="38"/>
      <c r="K206" s="36"/>
      <c r="L206" s="36"/>
      <c r="M206" s="36"/>
      <c r="N206" s="36"/>
      <c r="O206" s="39"/>
    </row>
    <row r="207" spans="1:15">
      <c r="A207" s="33"/>
      <c r="B207" s="34"/>
      <c r="C207" s="35" t="str">
        <f t="shared" si="3"/>
        <v/>
      </c>
      <c r="D207" s="36"/>
      <c r="E207" s="36"/>
      <c r="F207" s="37" t="str">
        <f>IF(E207="","",IFERROR(VLOOKUP(E207,SETUP!$D$9:$F$20,2,FALSE),"Review"))</f>
        <v/>
      </c>
      <c r="G207" s="37" t="str">
        <f>IF(E207="","",IFERROR(VLOOKUP(E207,SETUP!$D$9:$F$20,3,FALSE),"Review"))</f>
        <v/>
      </c>
      <c r="H207" s="36"/>
      <c r="I207" s="36"/>
      <c r="J207" s="38"/>
      <c r="K207" s="36"/>
      <c r="L207" s="36"/>
      <c r="M207" s="36"/>
      <c r="N207" s="36"/>
      <c r="O207" s="39"/>
    </row>
    <row r="208" spans="1:15">
      <c r="A208" s="33"/>
      <c r="B208" s="34"/>
      <c r="C208" s="35" t="str">
        <f t="shared" si="3"/>
        <v/>
      </c>
      <c r="D208" s="36"/>
      <c r="E208" s="36"/>
      <c r="F208" s="37" t="str">
        <f>IF(E208="","",IFERROR(VLOOKUP(E208,SETUP!$D$9:$F$20,2,FALSE),"Review"))</f>
        <v/>
      </c>
      <c r="G208" s="37" t="str">
        <f>IF(E208="","",IFERROR(VLOOKUP(E208,SETUP!$D$9:$F$20,3,FALSE),"Review"))</f>
        <v/>
      </c>
      <c r="H208" s="36"/>
      <c r="I208" s="36"/>
      <c r="J208" s="38"/>
      <c r="K208" s="36"/>
      <c r="L208" s="36"/>
      <c r="M208" s="36"/>
      <c r="N208" s="36"/>
      <c r="O208" s="39"/>
    </row>
    <row r="209" spans="1:15">
      <c r="A209" s="33"/>
      <c r="B209" s="34"/>
      <c r="C209" s="35" t="str">
        <f t="shared" si="3"/>
        <v/>
      </c>
      <c r="D209" s="36"/>
      <c r="E209" s="36"/>
      <c r="F209" s="37" t="str">
        <f>IF(E209="","",IFERROR(VLOOKUP(E209,SETUP!$D$9:$F$20,2,FALSE),"Review"))</f>
        <v/>
      </c>
      <c r="G209" s="37" t="str">
        <f>IF(E209="","",IFERROR(VLOOKUP(E209,SETUP!$D$9:$F$20,3,FALSE),"Review"))</f>
        <v/>
      </c>
      <c r="H209" s="36"/>
      <c r="I209" s="36"/>
      <c r="J209" s="38"/>
      <c r="K209" s="36"/>
      <c r="L209" s="36"/>
      <c r="M209" s="36"/>
      <c r="N209" s="36"/>
      <c r="O209" s="39"/>
    </row>
    <row r="210" spans="1:15">
      <c r="A210" s="33"/>
      <c r="B210" s="34"/>
      <c r="C210" s="35" t="str">
        <f t="shared" si="3"/>
        <v/>
      </c>
      <c r="D210" s="36"/>
      <c r="E210" s="36"/>
      <c r="F210" s="37" t="str">
        <f>IF(E210="","",IFERROR(VLOOKUP(E210,SETUP!$D$9:$F$20,2,FALSE),"Review"))</f>
        <v/>
      </c>
      <c r="G210" s="37" t="str">
        <f>IF(E210="","",IFERROR(VLOOKUP(E210,SETUP!$D$9:$F$20,3,FALSE),"Review"))</f>
        <v/>
      </c>
      <c r="H210" s="36"/>
      <c r="I210" s="36"/>
      <c r="J210" s="38"/>
      <c r="K210" s="36"/>
      <c r="L210" s="36"/>
      <c r="M210" s="36"/>
      <c r="N210" s="36"/>
      <c r="O210" s="39"/>
    </row>
    <row r="211" spans="1:15">
      <c r="A211" s="33"/>
      <c r="B211" s="34"/>
      <c r="C211" s="35" t="str">
        <f t="shared" si="3"/>
        <v/>
      </c>
      <c r="D211" s="36"/>
      <c r="E211" s="36"/>
      <c r="F211" s="37" t="str">
        <f>IF(E211="","",IFERROR(VLOOKUP(E211,SETUP!$D$9:$F$20,2,FALSE),"Review"))</f>
        <v/>
      </c>
      <c r="G211" s="37" t="str">
        <f>IF(E211="","",IFERROR(VLOOKUP(E211,SETUP!$D$9:$F$20,3,FALSE),"Review"))</f>
        <v/>
      </c>
      <c r="H211" s="36"/>
      <c r="I211" s="36"/>
      <c r="J211" s="38"/>
      <c r="K211" s="36"/>
      <c r="L211" s="36"/>
      <c r="M211" s="36"/>
      <c r="N211" s="36"/>
      <c r="O211" s="39"/>
    </row>
    <row r="212" spans="1:15">
      <c r="A212" s="33"/>
      <c r="B212" s="34"/>
      <c r="C212" s="35" t="str">
        <f t="shared" si="3"/>
        <v/>
      </c>
      <c r="D212" s="36"/>
      <c r="E212" s="36"/>
      <c r="F212" s="37" t="str">
        <f>IF(E212="","",IFERROR(VLOOKUP(E212,SETUP!$D$9:$F$20,2,FALSE),"Review"))</f>
        <v/>
      </c>
      <c r="G212" s="37" t="str">
        <f>IF(E212="","",IFERROR(VLOOKUP(E212,SETUP!$D$9:$F$20,3,FALSE),"Review"))</f>
        <v/>
      </c>
      <c r="H212" s="36"/>
      <c r="I212" s="36"/>
      <c r="J212" s="38"/>
      <c r="K212" s="36"/>
      <c r="L212" s="36"/>
      <c r="M212" s="36"/>
      <c r="N212" s="36"/>
      <c r="O212" s="39"/>
    </row>
    <row r="213" spans="1:15">
      <c r="A213" s="33"/>
      <c r="B213" s="34"/>
      <c r="C213" s="35" t="str">
        <f t="shared" si="3"/>
        <v/>
      </c>
      <c r="D213" s="36"/>
      <c r="E213" s="36"/>
      <c r="F213" s="37" t="str">
        <f>IF(E213="","",IFERROR(VLOOKUP(E213,SETUP!$D$9:$F$20,2,FALSE),"Review"))</f>
        <v/>
      </c>
      <c r="G213" s="37" t="str">
        <f>IF(E213="","",IFERROR(VLOOKUP(E213,SETUP!$D$9:$F$20,3,FALSE),"Review"))</f>
        <v/>
      </c>
      <c r="H213" s="36"/>
      <c r="I213" s="36"/>
      <c r="J213" s="38"/>
      <c r="K213" s="36"/>
      <c r="L213" s="36"/>
      <c r="M213" s="36"/>
      <c r="N213" s="36"/>
      <c r="O213" s="39"/>
    </row>
    <row r="214" spans="1:15">
      <c r="A214" s="33"/>
      <c r="B214" s="34"/>
      <c r="C214" s="35" t="str">
        <f t="shared" si="3"/>
        <v/>
      </c>
      <c r="D214" s="36"/>
      <c r="E214" s="36"/>
      <c r="F214" s="37" t="str">
        <f>IF(E214="","",IFERROR(VLOOKUP(E214,SETUP!$D$9:$F$20,2,FALSE),"Review"))</f>
        <v/>
      </c>
      <c r="G214" s="37" t="str">
        <f>IF(E214="","",IFERROR(VLOOKUP(E214,SETUP!$D$9:$F$20,3,FALSE),"Review"))</f>
        <v/>
      </c>
      <c r="H214" s="36"/>
      <c r="I214" s="36"/>
      <c r="J214" s="38"/>
      <c r="K214" s="36"/>
      <c r="L214" s="36"/>
      <c r="M214" s="36"/>
      <c r="N214" s="36"/>
      <c r="O214" s="39"/>
    </row>
    <row r="215" spans="1:15">
      <c r="A215" s="33"/>
      <c r="B215" s="34"/>
      <c r="C215" s="35" t="str">
        <f t="shared" si="3"/>
        <v/>
      </c>
      <c r="D215" s="36"/>
      <c r="E215" s="36"/>
      <c r="F215" s="37" t="str">
        <f>IF(E215="","",IFERROR(VLOOKUP(E215,SETUP!$D$9:$F$20,2,FALSE),"Review"))</f>
        <v/>
      </c>
      <c r="G215" s="37" t="str">
        <f>IF(E215="","",IFERROR(VLOOKUP(E215,SETUP!$D$9:$F$20,3,FALSE),"Review"))</f>
        <v/>
      </c>
      <c r="H215" s="36"/>
      <c r="I215" s="36"/>
      <c r="J215" s="38"/>
      <c r="K215" s="36"/>
      <c r="L215" s="36"/>
      <c r="M215" s="36"/>
      <c r="N215" s="36"/>
      <c r="O215" s="39"/>
    </row>
    <row r="216" spans="1:15">
      <c r="A216" s="33"/>
      <c r="B216" s="34"/>
      <c r="C216" s="35" t="str">
        <f t="shared" si="3"/>
        <v/>
      </c>
      <c r="D216" s="36"/>
      <c r="E216" s="36"/>
      <c r="F216" s="37" t="str">
        <f>IF(E216="","",IFERROR(VLOOKUP(E216,SETUP!$D$9:$F$20,2,FALSE),"Review"))</f>
        <v/>
      </c>
      <c r="G216" s="37" t="str">
        <f>IF(E216="","",IFERROR(VLOOKUP(E216,SETUP!$D$9:$F$20,3,FALSE),"Review"))</f>
        <v/>
      </c>
      <c r="H216" s="36"/>
      <c r="I216" s="36"/>
      <c r="J216" s="38"/>
      <c r="K216" s="36"/>
      <c r="L216" s="36"/>
      <c r="M216" s="36"/>
      <c r="N216" s="36"/>
      <c r="O216" s="39"/>
    </row>
    <row r="217" spans="1:15">
      <c r="A217" s="33"/>
      <c r="B217" s="34"/>
      <c r="C217" s="35" t="str">
        <f t="shared" si="3"/>
        <v/>
      </c>
      <c r="D217" s="36"/>
      <c r="E217" s="36"/>
      <c r="F217" s="37" t="str">
        <f>IF(E217="","",IFERROR(VLOOKUP(E217,SETUP!$D$9:$F$20,2,FALSE),"Review"))</f>
        <v/>
      </c>
      <c r="G217" s="37" t="str">
        <f>IF(E217="","",IFERROR(VLOOKUP(E217,SETUP!$D$9:$F$20,3,FALSE),"Review"))</f>
        <v/>
      </c>
      <c r="H217" s="36"/>
      <c r="I217" s="36"/>
      <c r="J217" s="38"/>
      <c r="K217" s="36"/>
      <c r="L217" s="36"/>
      <c r="M217" s="36"/>
      <c r="N217" s="36"/>
      <c r="O217" s="39"/>
    </row>
    <row r="218" spans="1:15">
      <c r="A218" s="33"/>
      <c r="B218" s="34"/>
      <c r="C218" s="35" t="str">
        <f t="shared" si="3"/>
        <v/>
      </c>
      <c r="D218" s="36"/>
      <c r="E218" s="36"/>
      <c r="F218" s="37" t="str">
        <f>IF(E218="","",IFERROR(VLOOKUP(E218,SETUP!$D$9:$F$20,2,FALSE),"Review"))</f>
        <v/>
      </c>
      <c r="G218" s="37" t="str">
        <f>IF(E218="","",IFERROR(VLOOKUP(E218,SETUP!$D$9:$F$20,3,FALSE),"Review"))</f>
        <v/>
      </c>
      <c r="H218" s="36"/>
      <c r="I218" s="36"/>
      <c r="J218" s="38"/>
      <c r="K218" s="36"/>
      <c r="L218" s="36"/>
      <c r="M218" s="36"/>
      <c r="N218" s="36"/>
      <c r="O218" s="39"/>
    </row>
    <row r="219" spans="1:15">
      <c r="A219" s="33"/>
      <c r="B219" s="34"/>
      <c r="C219" s="35" t="str">
        <f t="shared" si="3"/>
        <v/>
      </c>
      <c r="D219" s="36"/>
      <c r="E219" s="36"/>
      <c r="F219" s="37" t="str">
        <f>IF(E219="","",IFERROR(VLOOKUP(E219,SETUP!$D$9:$F$20,2,FALSE),"Review"))</f>
        <v/>
      </c>
      <c r="G219" s="37" t="str">
        <f>IF(E219="","",IFERROR(VLOOKUP(E219,SETUP!$D$9:$F$20,3,FALSE),"Review"))</f>
        <v/>
      </c>
      <c r="H219" s="36"/>
      <c r="I219" s="36"/>
      <c r="J219" s="38"/>
      <c r="K219" s="36"/>
      <c r="L219" s="36"/>
      <c r="M219" s="36"/>
      <c r="N219" s="36"/>
      <c r="O219" s="39"/>
    </row>
    <row r="220" spans="1:15">
      <c r="A220" s="33"/>
      <c r="B220" s="34"/>
      <c r="C220" s="35" t="str">
        <f t="shared" si="3"/>
        <v/>
      </c>
      <c r="D220" s="36"/>
      <c r="E220" s="36"/>
      <c r="F220" s="37" t="str">
        <f>IF(E220="","",IFERROR(VLOOKUP(E220,SETUP!$D$9:$F$20,2,FALSE),"Review"))</f>
        <v/>
      </c>
      <c r="G220" s="37" t="str">
        <f>IF(E220="","",IFERROR(VLOOKUP(E220,SETUP!$D$9:$F$20,3,FALSE),"Review"))</f>
        <v/>
      </c>
      <c r="H220" s="36"/>
      <c r="I220" s="36"/>
      <c r="J220" s="38"/>
      <c r="K220" s="36"/>
      <c r="L220" s="36"/>
      <c r="M220" s="36"/>
      <c r="N220" s="36"/>
      <c r="O220" s="39"/>
    </row>
    <row r="221" spans="1:15">
      <c r="A221" s="33"/>
      <c r="B221" s="34"/>
      <c r="C221" s="35" t="str">
        <f t="shared" si="3"/>
        <v/>
      </c>
      <c r="D221" s="36"/>
      <c r="E221" s="36"/>
      <c r="F221" s="37" t="str">
        <f>IF(E221="","",IFERROR(VLOOKUP(E221,SETUP!$D$9:$F$20,2,FALSE),"Review"))</f>
        <v/>
      </c>
      <c r="G221" s="37" t="str">
        <f>IF(E221="","",IFERROR(VLOOKUP(E221,SETUP!$D$9:$F$20,3,FALSE),"Review"))</f>
        <v/>
      </c>
      <c r="H221" s="36"/>
      <c r="I221" s="36"/>
      <c r="J221" s="38"/>
      <c r="K221" s="36"/>
      <c r="L221" s="36"/>
      <c r="M221" s="36"/>
      <c r="N221" s="36"/>
      <c r="O221" s="39"/>
    </row>
    <row r="222" spans="1:15">
      <c r="A222" s="33"/>
      <c r="B222" s="34"/>
      <c r="C222" s="35" t="str">
        <f t="shared" si="3"/>
        <v/>
      </c>
      <c r="D222" s="36"/>
      <c r="E222" s="36"/>
      <c r="F222" s="37" t="str">
        <f>IF(E222="","",IFERROR(VLOOKUP(E222,SETUP!$D$9:$F$20,2,FALSE),"Review"))</f>
        <v/>
      </c>
      <c r="G222" s="37" t="str">
        <f>IF(E222="","",IFERROR(VLOOKUP(E222,SETUP!$D$9:$F$20,3,FALSE),"Review"))</f>
        <v/>
      </c>
      <c r="H222" s="36"/>
      <c r="I222" s="36"/>
      <c r="J222" s="38"/>
      <c r="K222" s="36"/>
      <c r="L222" s="36"/>
      <c r="M222" s="36"/>
      <c r="N222" s="36"/>
      <c r="O222" s="39"/>
    </row>
    <row r="223" spans="1:15">
      <c r="A223" s="33"/>
      <c r="B223" s="34"/>
      <c r="C223" s="35" t="str">
        <f t="shared" si="3"/>
        <v/>
      </c>
      <c r="D223" s="36"/>
      <c r="E223" s="36"/>
      <c r="F223" s="37" t="str">
        <f>IF(E223="","",IFERROR(VLOOKUP(E223,SETUP!$D$9:$F$20,2,FALSE),"Review"))</f>
        <v/>
      </c>
      <c r="G223" s="37" t="str">
        <f>IF(E223="","",IFERROR(VLOOKUP(E223,SETUP!$D$9:$F$20,3,FALSE),"Review"))</f>
        <v/>
      </c>
      <c r="H223" s="36"/>
      <c r="I223" s="36"/>
      <c r="J223" s="38"/>
      <c r="K223" s="36"/>
      <c r="L223" s="36"/>
      <c r="M223" s="36"/>
      <c r="N223" s="36"/>
      <c r="O223" s="39"/>
    </row>
    <row r="224" spans="1:15">
      <c r="A224" s="33"/>
      <c r="B224" s="34"/>
      <c r="C224" s="35" t="str">
        <f t="shared" si="3"/>
        <v/>
      </c>
      <c r="D224" s="36"/>
      <c r="E224" s="36"/>
      <c r="F224" s="37" t="str">
        <f>IF(E224="","",IFERROR(VLOOKUP(E224,SETUP!$D$9:$F$20,2,FALSE),"Review"))</f>
        <v/>
      </c>
      <c r="G224" s="37" t="str">
        <f>IF(E224="","",IFERROR(VLOOKUP(E224,SETUP!$D$9:$F$20,3,FALSE),"Review"))</f>
        <v/>
      </c>
      <c r="H224" s="36"/>
      <c r="I224" s="36"/>
      <c r="J224" s="38"/>
      <c r="K224" s="36"/>
      <c r="L224" s="36"/>
      <c r="M224" s="36"/>
      <c r="N224" s="36"/>
      <c r="O224" s="39"/>
    </row>
    <row r="225" spans="1:15">
      <c r="A225" s="33"/>
      <c r="B225" s="34"/>
      <c r="C225" s="35" t="str">
        <f t="shared" si="3"/>
        <v/>
      </c>
      <c r="D225" s="36"/>
      <c r="E225" s="36"/>
      <c r="F225" s="37" t="str">
        <f>IF(E225="","",IFERROR(VLOOKUP(E225,SETUP!$D$9:$F$20,2,FALSE),"Review"))</f>
        <v/>
      </c>
      <c r="G225" s="37" t="str">
        <f>IF(E225="","",IFERROR(VLOOKUP(E225,SETUP!$D$9:$F$20,3,FALSE),"Review"))</f>
        <v/>
      </c>
      <c r="H225" s="36"/>
      <c r="I225" s="36"/>
      <c r="J225" s="38"/>
      <c r="K225" s="36"/>
      <c r="L225" s="36"/>
      <c r="M225" s="36"/>
      <c r="N225" s="36"/>
      <c r="O225" s="39"/>
    </row>
    <row r="226" spans="1:15">
      <c r="A226" s="33"/>
      <c r="B226" s="34"/>
      <c r="C226" s="35" t="str">
        <f t="shared" si="3"/>
        <v/>
      </c>
      <c r="D226" s="36"/>
      <c r="E226" s="36"/>
      <c r="F226" s="37" t="str">
        <f>IF(E226="","",IFERROR(VLOOKUP(E226,SETUP!$D$9:$F$20,2,FALSE),"Review"))</f>
        <v/>
      </c>
      <c r="G226" s="37" t="str">
        <f>IF(E226="","",IFERROR(VLOOKUP(E226,SETUP!$D$9:$F$20,3,FALSE),"Review"))</f>
        <v/>
      </c>
      <c r="H226" s="36"/>
      <c r="I226" s="36"/>
      <c r="J226" s="38"/>
      <c r="K226" s="36"/>
      <c r="L226" s="36"/>
      <c r="M226" s="36"/>
      <c r="N226" s="36"/>
      <c r="O226" s="39"/>
    </row>
    <row r="227" spans="1:15">
      <c r="A227" s="33"/>
      <c r="B227" s="34"/>
      <c r="C227" s="35" t="str">
        <f t="shared" si="3"/>
        <v/>
      </c>
      <c r="D227" s="36"/>
      <c r="E227" s="36"/>
      <c r="F227" s="37" t="str">
        <f>IF(E227="","",IFERROR(VLOOKUP(E227,SETUP!$D$9:$F$20,2,FALSE),"Review"))</f>
        <v/>
      </c>
      <c r="G227" s="37" t="str">
        <f>IF(E227="","",IFERROR(VLOOKUP(E227,SETUP!$D$9:$F$20,3,FALSE),"Review"))</f>
        <v/>
      </c>
      <c r="H227" s="36"/>
      <c r="I227" s="36"/>
      <c r="J227" s="38"/>
      <c r="K227" s="36"/>
      <c r="L227" s="36"/>
      <c r="M227" s="36"/>
      <c r="N227" s="36"/>
      <c r="O227" s="39"/>
    </row>
    <row r="228" spans="1:15">
      <c r="A228" s="33"/>
      <c r="B228" s="34"/>
      <c r="C228" s="35" t="str">
        <f t="shared" si="3"/>
        <v/>
      </c>
      <c r="D228" s="36"/>
      <c r="E228" s="36"/>
      <c r="F228" s="37" t="str">
        <f>IF(E228="","",IFERROR(VLOOKUP(E228,SETUP!$D$9:$F$20,2,FALSE),"Review"))</f>
        <v/>
      </c>
      <c r="G228" s="37" t="str">
        <f>IF(E228="","",IFERROR(VLOOKUP(E228,SETUP!$D$9:$F$20,3,FALSE),"Review"))</f>
        <v/>
      </c>
      <c r="H228" s="36"/>
      <c r="I228" s="36"/>
      <c r="J228" s="38"/>
      <c r="K228" s="36"/>
      <c r="L228" s="36"/>
      <c r="M228" s="36"/>
      <c r="N228" s="36"/>
      <c r="O228" s="39"/>
    </row>
    <row r="229" spans="1:15">
      <c r="A229" s="33"/>
      <c r="B229" s="34"/>
      <c r="C229" s="35" t="str">
        <f t="shared" si="3"/>
        <v/>
      </c>
      <c r="D229" s="36"/>
      <c r="E229" s="36"/>
      <c r="F229" s="37" t="str">
        <f>IF(E229="","",IFERROR(VLOOKUP(E229,SETUP!$D$9:$F$20,2,FALSE),"Review"))</f>
        <v/>
      </c>
      <c r="G229" s="37" t="str">
        <f>IF(E229="","",IFERROR(VLOOKUP(E229,SETUP!$D$9:$F$20,3,FALSE),"Review"))</f>
        <v/>
      </c>
      <c r="H229" s="36"/>
      <c r="I229" s="36"/>
      <c r="J229" s="38"/>
      <c r="K229" s="36"/>
      <c r="L229" s="36"/>
      <c r="M229" s="36"/>
      <c r="N229" s="36"/>
      <c r="O229" s="39"/>
    </row>
    <row r="230" spans="1:15">
      <c r="A230" s="33"/>
      <c r="B230" s="34"/>
      <c r="C230" s="35" t="str">
        <f t="shared" si="3"/>
        <v/>
      </c>
      <c r="D230" s="36"/>
      <c r="E230" s="36"/>
      <c r="F230" s="37" t="str">
        <f>IF(E230="","",IFERROR(VLOOKUP(E230,SETUP!$D$9:$F$20,2,FALSE),"Review"))</f>
        <v/>
      </c>
      <c r="G230" s="37" t="str">
        <f>IF(E230="","",IFERROR(VLOOKUP(E230,SETUP!$D$9:$F$20,3,FALSE),"Review"))</f>
        <v/>
      </c>
      <c r="H230" s="36"/>
      <c r="I230" s="36"/>
      <c r="J230" s="38"/>
      <c r="K230" s="36"/>
      <c r="L230" s="36"/>
      <c r="M230" s="36"/>
      <c r="N230" s="36"/>
      <c r="O230" s="39"/>
    </row>
    <row r="231" spans="1:15">
      <c r="A231" s="33"/>
      <c r="B231" s="34"/>
      <c r="C231" s="35" t="str">
        <f t="shared" si="3"/>
        <v/>
      </c>
      <c r="D231" s="36"/>
      <c r="E231" s="36"/>
      <c r="F231" s="37" t="str">
        <f>IF(E231="","",IFERROR(VLOOKUP(E231,SETUP!$D$9:$F$20,2,FALSE),"Review"))</f>
        <v/>
      </c>
      <c r="G231" s="37" t="str">
        <f>IF(E231="","",IFERROR(VLOOKUP(E231,SETUP!$D$9:$F$20,3,FALSE),"Review"))</f>
        <v/>
      </c>
      <c r="H231" s="36"/>
      <c r="I231" s="36"/>
      <c r="J231" s="38"/>
      <c r="K231" s="36"/>
      <c r="L231" s="36"/>
      <c r="M231" s="36"/>
      <c r="N231" s="36"/>
      <c r="O231" s="39"/>
    </row>
    <row r="232" spans="1:15">
      <c r="A232" s="33"/>
      <c r="B232" s="34"/>
      <c r="C232" s="35" t="str">
        <f t="shared" si="3"/>
        <v/>
      </c>
      <c r="D232" s="36"/>
      <c r="E232" s="36"/>
      <c r="F232" s="37" t="str">
        <f>IF(E232="","",IFERROR(VLOOKUP(E232,SETUP!$D$9:$F$20,2,FALSE),"Review"))</f>
        <v/>
      </c>
      <c r="G232" s="37" t="str">
        <f>IF(E232="","",IFERROR(VLOOKUP(E232,SETUP!$D$9:$F$20,3,FALSE),"Review"))</f>
        <v/>
      </c>
      <c r="H232" s="36"/>
      <c r="I232" s="36"/>
      <c r="J232" s="38"/>
      <c r="K232" s="36"/>
      <c r="L232" s="36"/>
      <c r="M232" s="36"/>
      <c r="N232" s="36"/>
      <c r="O232" s="39"/>
    </row>
    <row r="233" spans="1:15">
      <c r="A233" s="33"/>
      <c r="B233" s="34"/>
      <c r="C233" s="35" t="str">
        <f t="shared" si="3"/>
        <v/>
      </c>
      <c r="D233" s="36"/>
      <c r="E233" s="36"/>
      <c r="F233" s="37" t="str">
        <f>IF(E233="","",IFERROR(VLOOKUP(E233,SETUP!$D$9:$F$20,2,FALSE),"Review"))</f>
        <v/>
      </c>
      <c r="G233" s="37" t="str">
        <f>IF(E233="","",IFERROR(VLOOKUP(E233,SETUP!$D$9:$F$20,3,FALSE),"Review"))</f>
        <v/>
      </c>
      <c r="H233" s="36"/>
      <c r="I233" s="36"/>
      <c r="J233" s="38"/>
      <c r="K233" s="36"/>
      <c r="L233" s="36"/>
      <c r="M233" s="36"/>
      <c r="N233" s="36"/>
      <c r="O233" s="39"/>
    </row>
    <row r="234" spans="1:15">
      <c r="A234" s="33"/>
      <c r="B234" s="34"/>
      <c r="C234" s="35" t="str">
        <f t="shared" si="3"/>
        <v/>
      </c>
      <c r="D234" s="36"/>
      <c r="E234" s="36"/>
      <c r="F234" s="37" t="str">
        <f>IF(E234="","",IFERROR(VLOOKUP(E234,SETUP!$D$9:$F$20,2,FALSE),"Review"))</f>
        <v/>
      </c>
      <c r="G234" s="37" t="str">
        <f>IF(E234="","",IFERROR(VLOOKUP(E234,SETUP!$D$9:$F$20,3,FALSE),"Review"))</f>
        <v/>
      </c>
      <c r="H234" s="36"/>
      <c r="I234" s="36"/>
      <c r="J234" s="38"/>
      <c r="K234" s="36"/>
      <c r="L234" s="36"/>
      <c r="M234" s="36"/>
      <c r="N234" s="36"/>
      <c r="O234" s="39"/>
    </row>
    <row r="235" spans="1:15">
      <c r="A235" s="33"/>
      <c r="B235" s="34"/>
      <c r="C235" s="35" t="str">
        <f t="shared" si="3"/>
        <v/>
      </c>
      <c r="D235" s="36"/>
      <c r="E235" s="36"/>
      <c r="F235" s="37" t="str">
        <f>IF(E235="","",IFERROR(VLOOKUP(E235,SETUP!$D$9:$F$20,2,FALSE),"Review"))</f>
        <v/>
      </c>
      <c r="G235" s="37" t="str">
        <f>IF(E235="","",IFERROR(VLOOKUP(E235,SETUP!$D$9:$F$20,3,FALSE),"Review"))</f>
        <v/>
      </c>
      <c r="H235" s="36"/>
      <c r="I235" s="36"/>
      <c r="J235" s="38"/>
      <c r="K235" s="36"/>
      <c r="L235" s="36"/>
      <c r="M235" s="36"/>
      <c r="N235" s="36"/>
      <c r="O235" s="39"/>
    </row>
    <row r="236" spans="1:15">
      <c r="A236" s="33"/>
      <c r="B236" s="34"/>
      <c r="C236" s="35" t="str">
        <f t="shared" si="3"/>
        <v/>
      </c>
      <c r="D236" s="36"/>
      <c r="E236" s="36"/>
      <c r="F236" s="37" t="str">
        <f>IF(E236="","",IFERROR(VLOOKUP(E236,SETUP!$D$9:$F$20,2,FALSE),"Review"))</f>
        <v/>
      </c>
      <c r="G236" s="37" t="str">
        <f>IF(E236="","",IFERROR(VLOOKUP(E236,SETUP!$D$9:$F$20,3,FALSE),"Review"))</f>
        <v/>
      </c>
      <c r="H236" s="36"/>
      <c r="I236" s="36"/>
      <c r="J236" s="38"/>
      <c r="K236" s="36"/>
      <c r="L236" s="36"/>
      <c r="M236" s="36"/>
      <c r="N236" s="36"/>
      <c r="O236" s="39"/>
    </row>
    <row r="237" spans="1:15">
      <c r="A237" s="33"/>
      <c r="B237" s="34"/>
      <c r="C237" s="35" t="str">
        <f t="shared" si="3"/>
        <v/>
      </c>
      <c r="D237" s="36"/>
      <c r="E237" s="36"/>
      <c r="F237" s="37" t="str">
        <f>IF(E237="","",IFERROR(VLOOKUP(E237,SETUP!$D$9:$F$20,2,FALSE),"Review"))</f>
        <v/>
      </c>
      <c r="G237" s="37" t="str">
        <f>IF(E237="","",IFERROR(VLOOKUP(E237,SETUP!$D$9:$F$20,3,FALSE),"Review"))</f>
        <v/>
      </c>
      <c r="H237" s="36"/>
      <c r="I237" s="36"/>
      <c r="J237" s="38"/>
      <c r="K237" s="36"/>
      <c r="L237" s="36"/>
      <c r="M237" s="36"/>
      <c r="N237" s="36"/>
      <c r="O237" s="39"/>
    </row>
    <row r="238" spans="1:15">
      <c r="A238" s="33"/>
      <c r="B238" s="34"/>
      <c r="C238" s="35" t="str">
        <f t="shared" si="3"/>
        <v/>
      </c>
      <c r="D238" s="36"/>
      <c r="E238" s="36"/>
      <c r="F238" s="37" t="str">
        <f>IF(E238="","",IFERROR(VLOOKUP(E238,SETUP!$D$9:$F$20,2,FALSE),"Review"))</f>
        <v/>
      </c>
      <c r="G238" s="37" t="str">
        <f>IF(E238="","",IFERROR(VLOOKUP(E238,SETUP!$D$9:$F$20,3,FALSE),"Review"))</f>
        <v/>
      </c>
      <c r="H238" s="36"/>
      <c r="I238" s="36"/>
      <c r="J238" s="38"/>
      <c r="K238" s="36"/>
      <c r="L238" s="36"/>
      <c r="M238" s="36"/>
      <c r="N238" s="36"/>
      <c r="O238" s="39"/>
    </row>
    <row r="239" spans="1:15">
      <c r="A239" s="33"/>
      <c r="B239" s="34"/>
      <c r="C239" s="35" t="str">
        <f t="shared" si="3"/>
        <v/>
      </c>
      <c r="D239" s="36"/>
      <c r="E239" s="36"/>
      <c r="F239" s="37" t="str">
        <f>IF(E239="","",IFERROR(VLOOKUP(E239,SETUP!$D$9:$F$20,2,FALSE),"Review"))</f>
        <v/>
      </c>
      <c r="G239" s="37" t="str">
        <f>IF(E239="","",IFERROR(VLOOKUP(E239,SETUP!$D$9:$F$20,3,FALSE),"Review"))</f>
        <v/>
      </c>
      <c r="H239" s="36"/>
      <c r="I239" s="36"/>
      <c r="J239" s="38"/>
      <c r="K239" s="36"/>
      <c r="L239" s="36"/>
      <c r="M239" s="36"/>
      <c r="N239" s="36"/>
      <c r="O239" s="39"/>
    </row>
    <row r="240" spans="1:15">
      <c r="A240" s="33"/>
      <c r="B240" s="34"/>
      <c r="C240" s="35" t="str">
        <f t="shared" si="3"/>
        <v/>
      </c>
      <c r="D240" s="36"/>
      <c r="E240" s="36"/>
      <c r="F240" s="37" t="str">
        <f>IF(E240="","",IFERROR(VLOOKUP(E240,SETUP!$D$9:$F$20,2,FALSE),"Review"))</f>
        <v/>
      </c>
      <c r="G240" s="37" t="str">
        <f>IF(E240="","",IFERROR(VLOOKUP(E240,SETUP!$D$9:$F$20,3,FALSE),"Review"))</f>
        <v/>
      </c>
      <c r="H240" s="36"/>
      <c r="I240" s="36"/>
      <c r="J240" s="38"/>
      <c r="K240" s="36"/>
      <c r="L240" s="36"/>
      <c r="M240" s="36"/>
      <c r="N240" s="36"/>
      <c r="O240" s="39"/>
    </row>
    <row r="241" spans="1:15">
      <c r="A241" s="33"/>
      <c r="B241" s="34"/>
      <c r="C241" s="35" t="str">
        <f t="shared" si="3"/>
        <v/>
      </c>
      <c r="D241" s="36"/>
      <c r="E241" s="36"/>
      <c r="F241" s="37" t="str">
        <f>IF(E241="","",IFERROR(VLOOKUP(E241,SETUP!$D$9:$F$20,2,FALSE),"Review"))</f>
        <v/>
      </c>
      <c r="G241" s="37" t="str">
        <f>IF(E241="","",IFERROR(VLOOKUP(E241,SETUP!$D$9:$F$20,3,FALSE),"Review"))</f>
        <v/>
      </c>
      <c r="H241" s="36"/>
      <c r="I241" s="36"/>
      <c r="J241" s="38"/>
      <c r="K241" s="36"/>
      <c r="L241" s="36"/>
      <c r="M241" s="36"/>
      <c r="N241" s="36"/>
      <c r="O241" s="39"/>
    </row>
    <row r="242" spans="1:15">
      <c r="A242" s="33"/>
      <c r="B242" s="34"/>
      <c r="C242" s="35" t="str">
        <f t="shared" si="3"/>
        <v/>
      </c>
      <c r="D242" s="36"/>
      <c r="E242" s="36"/>
      <c r="F242" s="37" t="str">
        <f>IF(E242="","",IFERROR(VLOOKUP(E242,SETUP!$D$9:$F$20,2,FALSE),"Review"))</f>
        <v/>
      </c>
      <c r="G242" s="37" t="str">
        <f>IF(E242="","",IFERROR(VLOOKUP(E242,SETUP!$D$9:$F$20,3,FALSE),"Review"))</f>
        <v/>
      </c>
      <c r="H242" s="36"/>
      <c r="I242" s="36"/>
      <c r="J242" s="38"/>
      <c r="K242" s="36"/>
      <c r="L242" s="36"/>
      <c r="M242" s="36"/>
      <c r="N242" s="36"/>
      <c r="O242" s="39"/>
    </row>
    <row r="243" spans="1:15">
      <c r="A243" s="33"/>
      <c r="B243" s="34"/>
      <c r="C243" s="35" t="str">
        <f t="shared" si="3"/>
        <v/>
      </c>
      <c r="D243" s="36"/>
      <c r="E243" s="36"/>
      <c r="F243" s="37" t="str">
        <f>IF(E243="","",IFERROR(VLOOKUP(E243,SETUP!$D$9:$F$20,2,FALSE),"Review"))</f>
        <v/>
      </c>
      <c r="G243" s="37" t="str">
        <f>IF(E243="","",IFERROR(VLOOKUP(E243,SETUP!$D$9:$F$20,3,FALSE),"Review"))</f>
        <v/>
      </c>
      <c r="H243" s="36"/>
      <c r="I243" s="36"/>
      <c r="J243" s="38"/>
      <c r="K243" s="36"/>
      <c r="L243" s="36"/>
      <c r="M243" s="36"/>
      <c r="N243" s="36"/>
      <c r="O243" s="39"/>
    </row>
    <row r="244" spans="1:15">
      <c r="A244" s="33"/>
      <c r="B244" s="34"/>
      <c r="C244" s="35" t="str">
        <f t="shared" si="3"/>
        <v/>
      </c>
      <c r="D244" s="36"/>
      <c r="E244" s="36"/>
      <c r="F244" s="37" t="str">
        <f>IF(E244="","",IFERROR(VLOOKUP(E244,SETUP!$D$9:$F$20,2,FALSE),"Review"))</f>
        <v/>
      </c>
      <c r="G244" s="37" t="str">
        <f>IF(E244="","",IFERROR(VLOOKUP(E244,SETUP!$D$9:$F$20,3,FALSE),"Review"))</f>
        <v/>
      </c>
      <c r="H244" s="36"/>
      <c r="I244" s="36"/>
      <c r="J244" s="38"/>
      <c r="K244" s="36"/>
      <c r="L244" s="36"/>
      <c r="M244" s="36"/>
      <c r="N244" s="36"/>
      <c r="O244" s="39"/>
    </row>
    <row r="245" spans="1:15">
      <c r="A245" s="33"/>
      <c r="B245" s="34"/>
      <c r="C245" s="35" t="str">
        <f t="shared" si="3"/>
        <v/>
      </c>
      <c r="D245" s="36"/>
      <c r="E245" s="36"/>
      <c r="F245" s="37" t="str">
        <f>IF(E245="","",IFERROR(VLOOKUP(E245,SETUP!$D$9:$F$20,2,FALSE),"Review"))</f>
        <v/>
      </c>
      <c r="G245" s="37" t="str">
        <f>IF(E245="","",IFERROR(VLOOKUP(E245,SETUP!$D$9:$F$20,3,FALSE),"Review"))</f>
        <v/>
      </c>
      <c r="H245" s="36"/>
      <c r="I245" s="36"/>
      <c r="J245" s="38"/>
      <c r="K245" s="36"/>
      <c r="L245" s="36"/>
      <c r="M245" s="36"/>
      <c r="N245" s="36"/>
      <c r="O245" s="39"/>
    </row>
    <row r="246" spans="1:15">
      <c r="A246" s="33"/>
      <c r="B246" s="34"/>
      <c r="C246" s="35" t="str">
        <f t="shared" si="3"/>
        <v/>
      </c>
      <c r="D246" s="36"/>
      <c r="E246" s="36"/>
      <c r="F246" s="37" t="str">
        <f>IF(E246="","",IFERROR(VLOOKUP(E246,SETUP!$D$9:$F$20,2,FALSE),"Review"))</f>
        <v/>
      </c>
      <c r="G246" s="37" t="str">
        <f>IF(E246="","",IFERROR(VLOOKUP(E246,SETUP!$D$9:$F$20,3,FALSE),"Review"))</f>
        <v/>
      </c>
      <c r="H246" s="36"/>
      <c r="I246" s="36"/>
      <c r="J246" s="38"/>
      <c r="K246" s="36"/>
      <c r="L246" s="36"/>
      <c r="M246" s="36"/>
      <c r="N246" s="36"/>
      <c r="O246" s="39"/>
    </row>
    <row r="247" spans="1:15">
      <c r="A247" s="33"/>
      <c r="B247" s="34"/>
      <c r="C247" s="35" t="str">
        <f t="shared" si="3"/>
        <v/>
      </c>
      <c r="D247" s="36"/>
      <c r="E247" s="36"/>
      <c r="F247" s="37" t="str">
        <f>IF(E247="","",IFERROR(VLOOKUP(E247,SETUP!$D$9:$F$20,2,FALSE),"Review"))</f>
        <v/>
      </c>
      <c r="G247" s="37" t="str">
        <f>IF(E247="","",IFERROR(VLOOKUP(E247,SETUP!$D$9:$F$20,3,FALSE),"Review"))</f>
        <v/>
      </c>
      <c r="H247" s="36"/>
      <c r="I247" s="36"/>
      <c r="J247" s="38"/>
      <c r="K247" s="36"/>
      <c r="L247" s="36"/>
      <c r="M247" s="36"/>
      <c r="N247" s="36"/>
      <c r="O247" s="39"/>
    </row>
    <row r="248" spans="1:15">
      <c r="A248" s="33"/>
      <c r="B248" s="34"/>
      <c r="C248" s="35" t="str">
        <f t="shared" si="3"/>
        <v/>
      </c>
      <c r="D248" s="36"/>
      <c r="E248" s="36"/>
      <c r="F248" s="37" t="str">
        <f>IF(E248="","",IFERROR(VLOOKUP(E248,SETUP!$D$9:$F$20,2,FALSE),"Review"))</f>
        <v/>
      </c>
      <c r="G248" s="37" t="str">
        <f>IF(E248="","",IFERROR(VLOOKUP(E248,SETUP!$D$9:$F$20,3,FALSE),"Review"))</f>
        <v/>
      </c>
      <c r="H248" s="36"/>
      <c r="I248" s="36"/>
      <c r="J248" s="38"/>
      <c r="K248" s="36"/>
      <c r="L248" s="36"/>
      <c r="M248" s="36"/>
      <c r="N248" s="36"/>
      <c r="O248" s="39"/>
    </row>
    <row r="249" spans="1:15">
      <c r="A249" s="33"/>
      <c r="B249" s="34"/>
      <c r="C249" s="35" t="str">
        <f t="shared" si="3"/>
        <v/>
      </c>
      <c r="D249" s="36"/>
      <c r="E249" s="36"/>
      <c r="F249" s="37" t="str">
        <f>IF(E249="","",IFERROR(VLOOKUP(E249,SETUP!$D$9:$F$20,2,FALSE),"Review"))</f>
        <v/>
      </c>
      <c r="G249" s="37" t="str">
        <f>IF(E249="","",IFERROR(VLOOKUP(E249,SETUP!$D$9:$F$20,3,FALSE),"Review"))</f>
        <v/>
      </c>
      <c r="H249" s="36"/>
      <c r="I249" s="36"/>
      <c r="J249" s="38"/>
      <c r="K249" s="36"/>
      <c r="L249" s="36"/>
      <c r="M249" s="36"/>
      <c r="N249" s="36"/>
      <c r="O249" s="39"/>
    </row>
    <row r="250" spans="1:15">
      <c r="A250" s="33"/>
      <c r="B250" s="34"/>
      <c r="C250" s="35" t="str">
        <f t="shared" si="3"/>
        <v/>
      </c>
      <c r="D250" s="36"/>
      <c r="E250" s="36"/>
      <c r="F250" s="37" t="str">
        <f>IF(E250="","",IFERROR(VLOOKUP(E250,SETUP!$D$9:$F$20,2,FALSE),"Review"))</f>
        <v/>
      </c>
      <c r="G250" s="37" t="str">
        <f>IF(E250="","",IFERROR(VLOOKUP(E250,SETUP!$D$9:$F$20,3,FALSE),"Review"))</f>
        <v/>
      </c>
      <c r="H250" s="36"/>
      <c r="I250" s="36"/>
      <c r="J250" s="38"/>
      <c r="K250" s="36"/>
      <c r="L250" s="36"/>
      <c r="M250" s="36"/>
      <c r="N250" s="36"/>
      <c r="O250" s="39"/>
    </row>
    <row r="251" spans="1:15">
      <c r="A251" s="33"/>
      <c r="B251" s="34"/>
      <c r="C251" s="35" t="str">
        <f t="shared" si="3"/>
        <v/>
      </c>
      <c r="D251" s="36"/>
      <c r="E251" s="36"/>
      <c r="F251" s="37" t="str">
        <f>IF(E251="","",IFERROR(VLOOKUP(E251,SETUP!$D$9:$F$20,2,FALSE),"Review"))</f>
        <v/>
      </c>
      <c r="G251" s="37" t="str">
        <f>IF(E251="","",IFERROR(VLOOKUP(E251,SETUP!$D$9:$F$20,3,FALSE),"Review"))</f>
        <v/>
      </c>
      <c r="H251" s="36"/>
      <c r="I251" s="36"/>
      <c r="J251" s="38"/>
      <c r="K251" s="36"/>
      <c r="L251" s="36"/>
      <c r="M251" s="36"/>
      <c r="N251" s="36"/>
      <c r="O251" s="39"/>
    </row>
    <row r="252" spans="1:15">
      <c r="A252" s="33"/>
      <c r="B252" s="34"/>
      <c r="C252" s="35" t="str">
        <f t="shared" si="3"/>
        <v/>
      </c>
      <c r="D252" s="36"/>
      <c r="E252" s="36"/>
      <c r="F252" s="37" t="str">
        <f>IF(E252="","",IFERROR(VLOOKUP(E252,SETUP!$D$9:$F$20,2,FALSE),"Review"))</f>
        <v/>
      </c>
      <c r="G252" s="37" t="str">
        <f>IF(E252="","",IFERROR(VLOOKUP(E252,SETUP!$D$9:$F$20,3,FALSE),"Review"))</f>
        <v/>
      </c>
      <c r="H252" s="36"/>
      <c r="I252" s="36"/>
      <c r="J252" s="38"/>
      <c r="K252" s="36"/>
      <c r="L252" s="36"/>
      <c r="M252" s="36"/>
      <c r="N252" s="36"/>
      <c r="O252" s="39"/>
    </row>
    <row r="253" spans="1:15">
      <c r="A253" s="33"/>
      <c r="B253" s="34"/>
      <c r="C253" s="35" t="str">
        <f t="shared" si="3"/>
        <v/>
      </c>
      <c r="D253" s="36"/>
      <c r="E253" s="36"/>
      <c r="F253" s="37" t="str">
        <f>IF(E253="","",IFERROR(VLOOKUP(E253,SETUP!$D$9:$F$20,2,FALSE),"Review"))</f>
        <v/>
      </c>
      <c r="G253" s="37" t="str">
        <f>IF(E253="","",IFERROR(VLOOKUP(E253,SETUP!$D$9:$F$20,3,FALSE),"Review"))</f>
        <v/>
      </c>
      <c r="H253" s="36"/>
      <c r="I253" s="36"/>
      <c r="J253" s="38"/>
      <c r="K253" s="36"/>
      <c r="L253" s="36"/>
      <c r="M253" s="36"/>
      <c r="N253" s="36"/>
      <c r="O253" s="39"/>
    </row>
    <row r="254" spans="1:15">
      <c r="A254" s="33"/>
      <c r="B254" s="34"/>
      <c r="C254" s="35" t="str">
        <f t="shared" si="3"/>
        <v/>
      </c>
      <c r="D254" s="36"/>
      <c r="E254" s="36"/>
      <c r="F254" s="37" t="str">
        <f>IF(E254="","",IFERROR(VLOOKUP(E254,SETUP!$D$9:$F$20,2,FALSE),"Review"))</f>
        <v/>
      </c>
      <c r="G254" s="37" t="str">
        <f>IF(E254="","",IFERROR(VLOOKUP(E254,SETUP!$D$9:$F$20,3,FALSE),"Review"))</f>
        <v/>
      </c>
      <c r="H254" s="36"/>
      <c r="I254" s="36"/>
      <c r="J254" s="38"/>
      <c r="K254" s="36"/>
      <c r="L254" s="36"/>
      <c r="M254" s="36"/>
      <c r="N254" s="36"/>
      <c r="O254" s="39"/>
    </row>
    <row r="255" spans="1:15">
      <c r="A255" s="33"/>
      <c r="B255" s="34"/>
      <c r="C255" s="35" t="str">
        <f t="shared" si="3"/>
        <v/>
      </c>
      <c r="D255" s="36"/>
      <c r="E255" s="36"/>
      <c r="F255" s="37" t="str">
        <f>IF(E255="","",IFERROR(VLOOKUP(E255,SETUP!$D$9:$F$20,2,FALSE),"Review"))</f>
        <v/>
      </c>
      <c r="G255" s="37" t="str">
        <f>IF(E255="","",IFERROR(VLOOKUP(E255,SETUP!$D$9:$F$20,3,FALSE),"Review"))</f>
        <v/>
      </c>
      <c r="H255" s="36"/>
      <c r="I255" s="36"/>
      <c r="J255" s="38"/>
      <c r="K255" s="36"/>
      <c r="L255" s="36"/>
      <c r="M255" s="36"/>
      <c r="N255" s="36"/>
      <c r="O255" s="39"/>
    </row>
    <row r="256" spans="1:15">
      <c r="A256" s="33"/>
      <c r="B256" s="34"/>
      <c r="C256" s="35" t="str">
        <f t="shared" si="3"/>
        <v/>
      </c>
      <c r="D256" s="36"/>
      <c r="E256" s="36"/>
      <c r="F256" s="37" t="str">
        <f>IF(E256="","",IFERROR(VLOOKUP(E256,SETUP!$D$9:$F$20,2,FALSE),"Review"))</f>
        <v/>
      </c>
      <c r="G256" s="37" t="str">
        <f>IF(E256="","",IFERROR(VLOOKUP(E256,SETUP!$D$9:$F$20,3,FALSE),"Review"))</f>
        <v/>
      </c>
      <c r="H256" s="36"/>
      <c r="I256" s="36"/>
      <c r="J256" s="38"/>
      <c r="K256" s="36"/>
      <c r="L256" s="36"/>
      <c r="M256" s="36"/>
      <c r="N256" s="36"/>
      <c r="O256" s="39"/>
    </row>
    <row r="257" spans="1:15">
      <c r="A257" s="33"/>
      <c r="B257" s="34"/>
      <c r="C257" s="35" t="str">
        <f t="shared" si="3"/>
        <v/>
      </c>
      <c r="D257" s="36"/>
      <c r="E257" s="36"/>
      <c r="F257" s="37" t="str">
        <f>IF(E257="","",IFERROR(VLOOKUP(E257,SETUP!$D$9:$F$20,2,FALSE),"Review"))</f>
        <v/>
      </c>
      <c r="G257" s="37" t="str">
        <f>IF(E257="","",IFERROR(VLOOKUP(E257,SETUP!$D$9:$F$20,3,FALSE),"Review"))</f>
        <v/>
      </c>
      <c r="H257" s="36"/>
      <c r="I257" s="36"/>
      <c r="J257" s="38"/>
      <c r="K257" s="36"/>
      <c r="L257" s="36"/>
      <c r="M257" s="36"/>
      <c r="N257" s="36"/>
      <c r="O257" s="39"/>
    </row>
    <row r="258" spans="1:15">
      <c r="A258" s="33"/>
      <c r="B258" s="34"/>
      <c r="C258" s="35" t="str">
        <f t="shared" si="3"/>
        <v/>
      </c>
      <c r="D258" s="36"/>
      <c r="E258" s="36"/>
      <c r="F258" s="37" t="str">
        <f>IF(E258="","",IFERROR(VLOOKUP(E258,SETUP!$D$9:$F$20,2,FALSE),"Review"))</f>
        <v/>
      </c>
      <c r="G258" s="37" t="str">
        <f>IF(E258="","",IFERROR(VLOOKUP(E258,SETUP!$D$9:$F$20,3,FALSE),"Review"))</f>
        <v/>
      </c>
      <c r="H258" s="36"/>
      <c r="I258" s="36"/>
      <c r="J258" s="38"/>
      <c r="K258" s="36"/>
      <c r="L258" s="36"/>
      <c r="M258" s="36"/>
      <c r="N258" s="36"/>
      <c r="O258" s="39"/>
    </row>
    <row r="259" spans="1:15">
      <c r="A259" s="33"/>
      <c r="B259" s="34"/>
      <c r="C259" s="35" t="str">
        <f t="shared" si="3"/>
        <v/>
      </c>
      <c r="D259" s="36"/>
      <c r="E259" s="36"/>
      <c r="F259" s="37" t="str">
        <f>IF(E259="","",IFERROR(VLOOKUP(E259,SETUP!$D$9:$F$20,2,FALSE),"Review"))</f>
        <v/>
      </c>
      <c r="G259" s="37" t="str">
        <f>IF(E259="","",IFERROR(VLOOKUP(E259,SETUP!$D$9:$F$20,3,FALSE),"Review"))</f>
        <v/>
      </c>
      <c r="H259" s="36"/>
      <c r="I259" s="36"/>
      <c r="J259" s="38"/>
      <c r="K259" s="36"/>
      <c r="L259" s="36"/>
      <c r="M259" s="36"/>
      <c r="N259" s="36"/>
      <c r="O259" s="39"/>
    </row>
    <row r="260" spans="1:15">
      <c r="A260" s="33"/>
      <c r="B260" s="34"/>
      <c r="C260" s="35" t="str">
        <f t="shared" si="3"/>
        <v/>
      </c>
      <c r="D260" s="36"/>
      <c r="E260" s="36"/>
      <c r="F260" s="37" t="str">
        <f>IF(E260="","",IFERROR(VLOOKUP(E260,SETUP!$D$9:$F$20,2,FALSE),"Review"))</f>
        <v/>
      </c>
      <c r="G260" s="37" t="str">
        <f>IF(E260="","",IFERROR(VLOOKUP(E260,SETUP!$D$9:$F$20,3,FALSE),"Review"))</f>
        <v/>
      </c>
      <c r="H260" s="36"/>
      <c r="I260" s="36"/>
      <c r="J260" s="38"/>
      <c r="K260" s="36"/>
      <c r="L260" s="36"/>
      <c r="M260" s="36"/>
      <c r="N260" s="36"/>
      <c r="O260" s="39"/>
    </row>
    <row r="261" spans="1:15">
      <c r="A261" s="33"/>
      <c r="B261" s="34"/>
      <c r="C261" s="35" t="str">
        <f t="shared" si="3"/>
        <v/>
      </c>
      <c r="D261" s="36"/>
      <c r="E261" s="36"/>
      <c r="F261" s="37" t="str">
        <f>IF(E261="","",IFERROR(VLOOKUP(E261,SETUP!$D$9:$F$20,2,FALSE),"Review"))</f>
        <v/>
      </c>
      <c r="G261" s="37" t="str">
        <f>IF(E261="","",IFERROR(VLOOKUP(E261,SETUP!$D$9:$F$20,3,FALSE),"Review"))</f>
        <v/>
      </c>
      <c r="H261" s="36"/>
      <c r="I261" s="36"/>
      <c r="J261" s="38"/>
      <c r="K261" s="36"/>
      <c r="L261" s="36"/>
      <c r="M261" s="36"/>
      <c r="N261" s="36"/>
      <c r="O261" s="39"/>
    </row>
    <row r="262" spans="1:15">
      <c r="A262" s="33"/>
      <c r="B262" s="34"/>
      <c r="C262" s="35" t="str">
        <f t="shared" ref="C262:C325" si="4">IF(B262="","",DATE(YEAR(B262),MONTH(B262),1))</f>
        <v/>
      </c>
      <c r="D262" s="36"/>
      <c r="E262" s="36"/>
      <c r="F262" s="37" t="str">
        <f>IF(E262="","",IFERROR(VLOOKUP(E262,SETUP!$D$9:$F$20,2,FALSE),"Review"))</f>
        <v/>
      </c>
      <c r="G262" s="37" t="str">
        <f>IF(E262="","",IFERROR(VLOOKUP(E262,SETUP!$D$9:$F$20,3,FALSE),"Review"))</f>
        <v/>
      </c>
      <c r="H262" s="36"/>
      <c r="I262" s="36"/>
      <c r="J262" s="38"/>
      <c r="K262" s="36"/>
      <c r="L262" s="36"/>
      <c r="M262" s="36"/>
      <c r="N262" s="36"/>
      <c r="O262" s="39"/>
    </row>
    <row r="263" spans="1:15">
      <c r="A263" s="33"/>
      <c r="B263" s="34"/>
      <c r="C263" s="35" t="str">
        <f t="shared" si="4"/>
        <v/>
      </c>
      <c r="D263" s="36"/>
      <c r="E263" s="36"/>
      <c r="F263" s="37" t="str">
        <f>IF(E263="","",IFERROR(VLOOKUP(E263,SETUP!$D$9:$F$20,2,FALSE),"Review"))</f>
        <v/>
      </c>
      <c r="G263" s="37" t="str">
        <f>IF(E263="","",IFERROR(VLOOKUP(E263,SETUP!$D$9:$F$20,3,FALSE),"Review"))</f>
        <v/>
      </c>
      <c r="H263" s="36"/>
      <c r="I263" s="36"/>
      <c r="J263" s="38"/>
      <c r="K263" s="36"/>
      <c r="L263" s="36"/>
      <c r="M263" s="36"/>
      <c r="N263" s="36"/>
      <c r="O263" s="39"/>
    </row>
    <row r="264" spans="1:15">
      <c r="A264" s="33"/>
      <c r="B264" s="34"/>
      <c r="C264" s="35" t="str">
        <f t="shared" si="4"/>
        <v/>
      </c>
      <c r="D264" s="36"/>
      <c r="E264" s="36"/>
      <c r="F264" s="37" t="str">
        <f>IF(E264="","",IFERROR(VLOOKUP(E264,SETUP!$D$9:$F$20,2,FALSE),"Review"))</f>
        <v/>
      </c>
      <c r="G264" s="37" t="str">
        <f>IF(E264="","",IFERROR(VLOOKUP(E264,SETUP!$D$9:$F$20,3,FALSE),"Review"))</f>
        <v/>
      </c>
      <c r="H264" s="36"/>
      <c r="I264" s="36"/>
      <c r="J264" s="38"/>
      <c r="K264" s="36"/>
      <c r="L264" s="36"/>
      <c r="M264" s="36"/>
      <c r="N264" s="36"/>
      <c r="O264" s="39"/>
    </row>
    <row r="265" spans="1:15">
      <c r="A265" s="33"/>
      <c r="B265" s="34"/>
      <c r="C265" s="35" t="str">
        <f t="shared" si="4"/>
        <v/>
      </c>
      <c r="D265" s="36"/>
      <c r="E265" s="36"/>
      <c r="F265" s="37" t="str">
        <f>IF(E265="","",IFERROR(VLOOKUP(E265,SETUP!$D$9:$F$20,2,FALSE),"Review"))</f>
        <v/>
      </c>
      <c r="G265" s="37" t="str">
        <f>IF(E265="","",IFERROR(VLOOKUP(E265,SETUP!$D$9:$F$20,3,FALSE),"Review"))</f>
        <v/>
      </c>
      <c r="H265" s="36"/>
      <c r="I265" s="36"/>
      <c r="J265" s="38"/>
      <c r="K265" s="36"/>
      <c r="L265" s="36"/>
      <c r="M265" s="36"/>
      <c r="N265" s="36"/>
      <c r="O265" s="39"/>
    </row>
    <row r="266" spans="1:15">
      <c r="A266" s="33"/>
      <c r="B266" s="34"/>
      <c r="C266" s="35" t="str">
        <f t="shared" si="4"/>
        <v/>
      </c>
      <c r="D266" s="36"/>
      <c r="E266" s="36"/>
      <c r="F266" s="37" t="str">
        <f>IF(E266="","",IFERROR(VLOOKUP(E266,SETUP!$D$9:$F$20,2,FALSE),"Review"))</f>
        <v/>
      </c>
      <c r="G266" s="37" t="str">
        <f>IF(E266="","",IFERROR(VLOOKUP(E266,SETUP!$D$9:$F$20,3,FALSE),"Review"))</f>
        <v/>
      </c>
      <c r="H266" s="36"/>
      <c r="I266" s="36"/>
      <c r="J266" s="38"/>
      <c r="K266" s="36"/>
      <c r="L266" s="36"/>
      <c r="M266" s="36"/>
      <c r="N266" s="36"/>
      <c r="O266" s="39"/>
    </row>
    <row r="267" spans="1:15">
      <c r="A267" s="33"/>
      <c r="B267" s="34"/>
      <c r="C267" s="35" t="str">
        <f t="shared" si="4"/>
        <v/>
      </c>
      <c r="D267" s="36"/>
      <c r="E267" s="36"/>
      <c r="F267" s="37" t="str">
        <f>IF(E267="","",IFERROR(VLOOKUP(E267,SETUP!$D$9:$F$20,2,FALSE),"Review"))</f>
        <v/>
      </c>
      <c r="G267" s="37" t="str">
        <f>IF(E267="","",IFERROR(VLOOKUP(E267,SETUP!$D$9:$F$20,3,FALSE),"Review"))</f>
        <v/>
      </c>
      <c r="H267" s="36"/>
      <c r="I267" s="36"/>
      <c r="J267" s="38"/>
      <c r="K267" s="36"/>
      <c r="L267" s="36"/>
      <c r="M267" s="36"/>
      <c r="N267" s="36"/>
      <c r="O267" s="39"/>
    </row>
    <row r="268" spans="1:15">
      <c r="A268" s="33"/>
      <c r="B268" s="34"/>
      <c r="C268" s="35" t="str">
        <f t="shared" si="4"/>
        <v/>
      </c>
      <c r="D268" s="36"/>
      <c r="E268" s="36"/>
      <c r="F268" s="37" t="str">
        <f>IF(E268="","",IFERROR(VLOOKUP(E268,SETUP!$D$9:$F$20,2,FALSE),"Review"))</f>
        <v/>
      </c>
      <c r="G268" s="37" t="str">
        <f>IF(E268="","",IFERROR(VLOOKUP(E268,SETUP!$D$9:$F$20,3,FALSE),"Review"))</f>
        <v/>
      </c>
      <c r="H268" s="36"/>
      <c r="I268" s="36"/>
      <c r="J268" s="38"/>
      <c r="K268" s="36"/>
      <c r="L268" s="36"/>
      <c r="M268" s="36"/>
      <c r="N268" s="36"/>
      <c r="O268" s="39"/>
    </row>
    <row r="269" spans="1:15">
      <c r="A269" s="33"/>
      <c r="B269" s="34"/>
      <c r="C269" s="35" t="str">
        <f t="shared" si="4"/>
        <v/>
      </c>
      <c r="D269" s="36"/>
      <c r="E269" s="36"/>
      <c r="F269" s="37" t="str">
        <f>IF(E269="","",IFERROR(VLOOKUP(E269,SETUP!$D$9:$F$20,2,FALSE),"Review"))</f>
        <v/>
      </c>
      <c r="G269" s="37" t="str">
        <f>IF(E269="","",IFERROR(VLOOKUP(E269,SETUP!$D$9:$F$20,3,FALSE),"Review"))</f>
        <v/>
      </c>
      <c r="H269" s="36"/>
      <c r="I269" s="36"/>
      <c r="J269" s="38"/>
      <c r="K269" s="36"/>
      <c r="L269" s="36"/>
      <c r="M269" s="36"/>
      <c r="N269" s="36"/>
      <c r="O269" s="39"/>
    </row>
    <row r="270" spans="1:15">
      <c r="A270" s="33"/>
      <c r="B270" s="34"/>
      <c r="C270" s="35" t="str">
        <f t="shared" si="4"/>
        <v/>
      </c>
      <c r="D270" s="36"/>
      <c r="E270" s="36"/>
      <c r="F270" s="37" t="str">
        <f>IF(E270="","",IFERROR(VLOOKUP(E270,SETUP!$D$9:$F$20,2,FALSE),"Review"))</f>
        <v/>
      </c>
      <c r="G270" s="37" t="str">
        <f>IF(E270="","",IFERROR(VLOOKUP(E270,SETUP!$D$9:$F$20,3,FALSE),"Review"))</f>
        <v/>
      </c>
      <c r="H270" s="36"/>
      <c r="I270" s="36"/>
      <c r="J270" s="38"/>
      <c r="K270" s="36"/>
      <c r="L270" s="36"/>
      <c r="M270" s="36"/>
      <c r="N270" s="36"/>
      <c r="O270" s="39"/>
    </row>
    <row r="271" spans="1:15">
      <c r="A271" s="33"/>
      <c r="B271" s="34"/>
      <c r="C271" s="35" t="str">
        <f t="shared" si="4"/>
        <v/>
      </c>
      <c r="D271" s="36"/>
      <c r="E271" s="36"/>
      <c r="F271" s="37" t="str">
        <f>IF(E271="","",IFERROR(VLOOKUP(E271,SETUP!$D$9:$F$20,2,FALSE),"Review"))</f>
        <v/>
      </c>
      <c r="G271" s="37" t="str">
        <f>IF(E271="","",IFERROR(VLOOKUP(E271,SETUP!$D$9:$F$20,3,FALSE),"Review"))</f>
        <v/>
      </c>
      <c r="H271" s="36"/>
      <c r="I271" s="36"/>
      <c r="J271" s="38"/>
      <c r="K271" s="36"/>
      <c r="L271" s="36"/>
      <c r="M271" s="36"/>
      <c r="N271" s="36"/>
      <c r="O271" s="39"/>
    </row>
    <row r="272" spans="1:15">
      <c r="A272" s="33"/>
      <c r="B272" s="34"/>
      <c r="C272" s="35" t="str">
        <f t="shared" si="4"/>
        <v/>
      </c>
      <c r="D272" s="36"/>
      <c r="E272" s="36"/>
      <c r="F272" s="37" t="str">
        <f>IF(E272="","",IFERROR(VLOOKUP(E272,SETUP!$D$9:$F$20,2,FALSE),"Review"))</f>
        <v/>
      </c>
      <c r="G272" s="37" t="str">
        <f>IF(E272="","",IFERROR(VLOOKUP(E272,SETUP!$D$9:$F$20,3,FALSE),"Review"))</f>
        <v/>
      </c>
      <c r="H272" s="36"/>
      <c r="I272" s="36"/>
      <c r="J272" s="38"/>
      <c r="K272" s="36"/>
      <c r="L272" s="36"/>
      <c r="M272" s="36"/>
      <c r="N272" s="36"/>
      <c r="O272" s="39"/>
    </row>
    <row r="273" spans="1:15">
      <c r="A273" s="33"/>
      <c r="B273" s="34"/>
      <c r="C273" s="35" t="str">
        <f t="shared" si="4"/>
        <v/>
      </c>
      <c r="D273" s="36"/>
      <c r="E273" s="36"/>
      <c r="F273" s="37" t="str">
        <f>IF(E273="","",IFERROR(VLOOKUP(E273,SETUP!$D$9:$F$20,2,FALSE),"Review"))</f>
        <v/>
      </c>
      <c r="G273" s="37" t="str">
        <f>IF(E273="","",IFERROR(VLOOKUP(E273,SETUP!$D$9:$F$20,3,FALSE),"Review"))</f>
        <v/>
      </c>
      <c r="H273" s="36"/>
      <c r="I273" s="36"/>
      <c r="J273" s="38"/>
      <c r="K273" s="36"/>
      <c r="L273" s="36"/>
      <c r="M273" s="36"/>
      <c r="N273" s="36"/>
      <c r="O273" s="39"/>
    </row>
    <row r="274" spans="1:15">
      <c r="A274" s="33"/>
      <c r="B274" s="34"/>
      <c r="C274" s="35" t="str">
        <f t="shared" si="4"/>
        <v/>
      </c>
      <c r="D274" s="36"/>
      <c r="E274" s="36"/>
      <c r="F274" s="37" t="str">
        <f>IF(E274="","",IFERROR(VLOOKUP(E274,SETUP!$D$9:$F$20,2,FALSE),"Review"))</f>
        <v/>
      </c>
      <c r="G274" s="37" t="str">
        <f>IF(E274="","",IFERROR(VLOOKUP(E274,SETUP!$D$9:$F$20,3,FALSE),"Review"))</f>
        <v/>
      </c>
      <c r="H274" s="36"/>
      <c r="I274" s="36"/>
      <c r="J274" s="38"/>
      <c r="K274" s="36"/>
      <c r="L274" s="36"/>
      <c r="M274" s="36"/>
      <c r="N274" s="36"/>
      <c r="O274" s="39"/>
    </row>
    <row r="275" spans="1:15">
      <c r="A275" s="33"/>
      <c r="B275" s="34"/>
      <c r="C275" s="35" t="str">
        <f t="shared" si="4"/>
        <v/>
      </c>
      <c r="D275" s="36"/>
      <c r="E275" s="36"/>
      <c r="F275" s="37" t="str">
        <f>IF(E275="","",IFERROR(VLOOKUP(E275,SETUP!$D$9:$F$20,2,FALSE),"Review"))</f>
        <v/>
      </c>
      <c r="G275" s="37" t="str">
        <f>IF(E275="","",IFERROR(VLOOKUP(E275,SETUP!$D$9:$F$20,3,FALSE),"Review"))</f>
        <v/>
      </c>
      <c r="H275" s="36"/>
      <c r="I275" s="36"/>
      <c r="J275" s="38"/>
      <c r="K275" s="36"/>
      <c r="L275" s="36"/>
      <c r="M275" s="36"/>
      <c r="N275" s="36"/>
      <c r="O275" s="39"/>
    </row>
    <row r="276" spans="1:15">
      <c r="A276" s="33"/>
      <c r="B276" s="34"/>
      <c r="C276" s="35" t="str">
        <f t="shared" si="4"/>
        <v/>
      </c>
      <c r="D276" s="36"/>
      <c r="E276" s="36"/>
      <c r="F276" s="37" t="str">
        <f>IF(E276="","",IFERROR(VLOOKUP(E276,SETUP!$D$9:$F$20,2,FALSE),"Review"))</f>
        <v/>
      </c>
      <c r="G276" s="37" t="str">
        <f>IF(E276="","",IFERROR(VLOOKUP(E276,SETUP!$D$9:$F$20,3,FALSE),"Review"))</f>
        <v/>
      </c>
      <c r="H276" s="36"/>
      <c r="I276" s="36"/>
      <c r="J276" s="38"/>
      <c r="K276" s="36"/>
      <c r="L276" s="36"/>
      <c r="M276" s="36"/>
      <c r="N276" s="36"/>
      <c r="O276" s="39"/>
    </row>
    <row r="277" spans="1:15">
      <c r="A277" s="33"/>
      <c r="B277" s="34"/>
      <c r="C277" s="35" t="str">
        <f t="shared" si="4"/>
        <v/>
      </c>
      <c r="D277" s="36"/>
      <c r="E277" s="36"/>
      <c r="F277" s="37" t="str">
        <f>IF(E277="","",IFERROR(VLOOKUP(E277,SETUP!$D$9:$F$20,2,FALSE),"Review"))</f>
        <v/>
      </c>
      <c r="G277" s="37" t="str">
        <f>IF(E277="","",IFERROR(VLOOKUP(E277,SETUP!$D$9:$F$20,3,FALSE),"Review"))</f>
        <v/>
      </c>
      <c r="H277" s="36"/>
      <c r="I277" s="36"/>
      <c r="J277" s="38"/>
      <c r="K277" s="36"/>
      <c r="L277" s="36"/>
      <c r="M277" s="36"/>
      <c r="N277" s="36"/>
      <c r="O277" s="39"/>
    </row>
    <row r="278" spans="1:15">
      <c r="A278" s="33"/>
      <c r="B278" s="34"/>
      <c r="C278" s="35" t="str">
        <f t="shared" si="4"/>
        <v/>
      </c>
      <c r="D278" s="36"/>
      <c r="E278" s="36"/>
      <c r="F278" s="37" t="str">
        <f>IF(E278="","",IFERROR(VLOOKUP(E278,SETUP!$D$9:$F$20,2,FALSE),"Review"))</f>
        <v/>
      </c>
      <c r="G278" s="37" t="str">
        <f>IF(E278="","",IFERROR(VLOOKUP(E278,SETUP!$D$9:$F$20,3,FALSE),"Review"))</f>
        <v/>
      </c>
      <c r="H278" s="36"/>
      <c r="I278" s="36"/>
      <c r="J278" s="38"/>
      <c r="K278" s="36"/>
      <c r="L278" s="36"/>
      <c r="M278" s="36"/>
      <c r="N278" s="36"/>
      <c r="O278" s="39"/>
    </row>
    <row r="279" spans="1:15">
      <c r="A279" s="33"/>
      <c r="B279" s="34"/>
      <c r="C279" s="35" t="str">
        <f t="shared" si="4"/>
        <v/>
      </c>
      <c r="D279" s="36"/>
      <c r="E279" s="36"/>
      <c r="F279" s="37" t="str">
        <f>IF(E279="","",IFERROR(VLOOKUP(E279,SETUP!$D$9:$F$20,2,FALSE),"Review"))</f>
        <v/>
      </c>
      <c r="G279" s="37" t="str">
        <f>IF(E279="","",IFERROR(VLOOKUP(E279,SETUP!$D$9:$F$20,3,FALSE),"Review"))</f>
        <v/>
      </c>
      <c r="H279" s="36"/>
      <c r="I279" s="36"/>
      <c r="J279" s="38"/>
      <c r="K279" s="36"/>
      <c r="L279" s="36"/>
      <c r="M279" s="36"/>
      <c r="N279" s="36"/>
      <c r="O279" s="39"/>
    </row>
    <row r="280" spans="1:15">
      <c r="A280" s="33"/>
      <c r="B280" s="34"/>
      <c r="C280" s="35" t="str">
        <f t="shared" si="4"/>
        <v/>
      </c>
      <c r="D280" s="36"/>
      <c r="E280" s="36"/>
      <c r="F280" s="37" t="str">
        <f>IF(E280="","",IFERROR(VLOOKUP(E280,SETUP!$D$9:$F$20,2,FALSE),"Review"))</f>
        <v/>
      </c>
      <c r="G280" s="37" t="str">
        <f>IF(E280="","",IFERROR(VLOOKUP(E280,SETUP!$D$9:$F$20,3,FALSE),"Review"))</f>
        <v/>
      </c>
      <c r="H280" s="36"/>
      <c r="I280" s="36"/>
      <c r="J280" s="38"/>
      <c r="K280" s="36"/>
      <c r="L280" s="36"/>
      <c r="M280" s="36"/>
      <c r="N280" s="36"/>
      <c r="O280" s="39"/>
    </row>
    <row r="281" spans="1:15">
      <c r="A281" s="33"/>
      <c r="B281" s="34"/>
      <c r="C281" s="35" t="str">
        <f t="shared" si="4"/>
        <v/>
      </c>
      <c r="D281" s="36"/>
      <c r="E281" s="36"/>
      <c r="F281" s="37" t="str">
        <f>IF(E281="","",IFERROR(VLOOKUP(E281,SETUP!$D$9:$F$20,2,FALSE),"Review"))</f>
        <v/>
      </c>
      <c r="G281" s="37" t="str">
        <f>IF(E281="","",IFERROR(VLOOKUP(E281,SETUP!$D$9:$F$20,3,FALSE),"Review"))</f>
        <v/>
      </c>
      <c r="H281" s="36"/>
      <c r="I281" s="36"/>
      <c r="J281" s="38"/>
      <c r="K281" s="36"/>
      <c r="L281" s="36"/>
      <c r="M281" s="36"/>
      <c r="N281" s="36"/>
      <c r="O281" s="39"/>
    </row>
    <row r="282" spans="1:15">
      <c r="A282" s="33"/>
      <c r="B282" s="34"/>
      <c r="C282" s="35" t="str">
        <f t="shared" si="4"/>
        <v/>
      </c>
      <c r="D282" s="36"/>
      <c r="E282" s="36"/>
      <c r="F282" s="37" t="str">
        <f>IF(E282="","",IFERROR(VLOOKUP(E282,SETUP!$D$9:$F$20,2,FALSE),"Review"))</f>
        <v/>
      </c>
      <c r="G282" s="37" t="str">
        <f>IF(E282="","",IFERROR(VLOOKUP(E282,SETUP!$D$9:$F$20,3,FALSE),"Review"))</f>
        <v/>
      </c>
      <c r="H282" s="36"/>
      <c r="I282" s="36"/>
      <c r="J282" s="38"/>
      <c r="K282" s="36"/>
      <c r="L282" s="36"/>
      <c r="M282" s="36"/>
      <c r="N282" s="36"/>
      <c r="O282" s="39"/>
    </row>
    <row r="283" spans="1:15">
      <c r="A283" s="33"/>
      <c r="B283" s="34"/>
      <c r="C283" s="35" t="str">
        <f t="shared" si="4"/>
        <v/>
      </c>
      <c r="D283" s="36"/>
      <c r="E283" s="36"/>
      <c r="F283" s="37" t="str">
        <f>IF(E283="","",IFERROR(VLOOKUP(E283,SETUP!$D$9:$F$20,2,FALSE),"Review"))</f>
        <v/>
      </c>
      <c r="G283" s="37" t="str">
        <f>IF(E283="","",IFERROR(VLOOKUP(E283,SETUP!$D$9:$F$20,3,FALSE),"Review"))</f>
        <v/>
      </c>
      <c r="H283" s="36"/>
      <c r="I283" s="36"/>
      <c r="J283" s="38"/>
      <c r="K283" s="36"/>
      <c r="L283" s="36"/>
      <c r="M283" s="36"/>
      <c r="N283" s="36"/>
      <c r="O283" s="39"/>
    </row>
    <row r="284" spans="1:15">
      <c r="A284" s="33"/>
      <c r="B284" s="34"/>
      <c r="C284" s="35" t="str">
        <f t="shared" si="4"/>
        <v/>
      </c>
      <c r="D284" s="36"/>
      <c r="E284" s="36"/>
      <c r="F284" s="37" t="str">
        <f>IF(E284="","",IFERROR(VLOOKUP(E284,SETUP!$D$9:$F$20,2,FALSE),"Review"))</f>
        <v/>
      </c>
      <c r="G284" s="37" t="str">
        <f>IF(E284="","",IFERROR(VLOOKUP(E284,SETUP!$D$9:$F$20,3,FALSE),"Review"))</f>
        <v/>
      </c>
      <c r="H284" s="36"/>
      <c r="I284" s="36"/>
      <c r="J284" s="38"/>
      <c r="K284" s="36"/>
      <c r="L284" s="36"/>
      <c r="M284" s="36"/>
      <c r="N284" s="36"/>
      <c r="O284" s="39"/>
    </row>
    <row r="285" spans="1:15">
      <c r="A285" s="33"/>
      <c r="B285" s="34"/>
      <c r="C285" s="35" t="str">
        <f t="shared" si="4"/>
        <v/>
      </c>
      <c r="D285" s="36"/>
      <c r="E285" s="36"/>
      <c r="F285" s="37" t="str">
        <f>IF(E285="","",IFERROR(VLOOKUP(E285,SETUP!$D$9:$F$20,2,FALSE),"Review"))</f>
        <v/>
      </c>
      <c r="G285" s="37" t="str">
        <f>IF(E285="","",IFERROR(VLOOKUP(E285,SETUP!$D$9:$F$20,3,FALSE),"Review"))</f>
        <v/>
      </c>
      <c r="H285" s="36"/>
      <c r="I285" s="36"/>
      <c r="J285" s="38"/>
      <c r="K285" s="36"/>
      <c r="L285" s="36"/>
      <c r="M285" s="36"/>
      <c r="N285" s="36"/>
      <c r="O285" s="39"/>
    </row>
    <row r="286" spans="1:15">
      <c r="A286" s="33"/>
      <c r="B286" s="34"/>
      <c r="C286" s="35" t="str">
        <f t="shared" si="4"/>
        <v/>
      </c>
      <c r="D286" s="36"/>
      <c r="E286" s="36"/>
      <c r="F286" s="37" t="str">
        <f>IF(E286="","",IFERROR(VLOOKUP(E286,SETUP!$D$9:$F$20,2,FALSE),"Review"))</f>
        <v/>
      </c>
      <c r="G286" s="37" t="str">
        <f>IF(E286="","",IFERROR(VLOOKUP(E286,SETUP!$D$9:$F$20,3,FALSE),"Review"))</f>
        <v/>
      </c>
      <c r="H286" s="36"/>
      <c r="I286" s="36"/>
      <c r="J286" s="38"/>
      <c r="K286" s="36"/>
      <c r="L286" s="36"/>
      <c r="M286" s="36"/>
      <c r="N286" s="36"/>
      <c r="O286" s="39"/>
    </row>
    <row r="287" spans="1:15">
      <c r="A287" s="33"/>
      <c r="B287" s="34"/>
      <c r="C287" s="35" t="str">
        <f t="shared" si="4"/>
        <v/>
      </c>
      <c r="D287" s="36"/>
      <c r="E287" s="36"/>
      <c r="F287" s="37" t="str">
        <f>IF(E287="","",IFERROR(VLOOKUP(E287,SETUP!$D$9:$F$20,2,FALSE),"Review"))</f>
        <v/>
      </c>
      <c r="G287" s="37" t="str">
        <f>IF(E287="","",IFERROR(VLOOKUP(E287,SETUP!$D$9:$F$20,3,FALSE),"Review"))</f>
        <v/>
      </c>
      <c r="H287" s="36"/>
      <c r="I287" s="36"/>
      <c r="J287" s="38"/>
      <c r="K287" s="36"/>
      <c r="L287" s="36"/>
      <c r="M287" s="36"/>
      <c r="N287" s="36"/>
      <c r="O287" s="39"/>
    </row>
    <row r="288" spans="1:15">
      <c r="A288" s="33"/>
      <c r="B288" s="34"/>
      <c r="C288" s="35" t="str">
        <f t="shared" si="4"/>
        <v/>
      </c>
      <c r="D288" s="36"/>
      <c r="E288" s="36"/>
      <c r="F288" s="37" t="str">
        <f>IF(E288="","",IFERROR(VLOOKUP(E288,SETUP!$D$9:$F$20,2,FALSE),"Review"))</f>
        <v/>
      </c>
      <c r="G288" s="37" t="str">
        <f>IF(E288="","",IFERROR(VLOOKUP(E288,SETUP!$D$9:$F$20,3,FALSE),"Review"))</f>
        <v/>
      </c>
      <c r="H288" s="36"/>
      <c r="I288" s="36"/>
      <c r="J288" s="38"/>
      <c r="K288" s="36"/>
      <c r="L288" s="36"/>
      <c r="M288" s="36"/>
      <c r="N288" s="36"/>
      <c r="O288" s="39"/>
    </row>
    <row r="289" spans="1:15">
      <c r="A289" s="33"/>
      <c r="B289" s="34"/>
      <c r="C289" s="35" t="str">
        <f t="shared" si="4"/>
        <v/>
      </c>
      <c r="D289" s="36"/>
      <c r="E289" s="36"/>
      <c r="F289" s="37" t="str">
        <f>IF(E289="","",IFERROR(VLOOKUP(E289,SETUP!$D$9:$F$20,2,FALSE),"Review"))</f>
        <v/>
      </c>
      <c r="G289" s="37" t="str">
        <f>IF(E289="","",IFERROR(VLOOKUP(E289,SETUP!$D$9:$F$20,3,FALSE),"Review"))</f>
        <v/>
      </c>
      <c r="H289" s="36"/>
      <c r="I289" s="36"/>
      <c r="J289" s="38"/>
      <c r="K289" s="36"/>
      <c r="L289" s="36"/>
      <c r="M289" s="36"/>
      <c r="N289" s="36"/>
      <c r="O289" s="39"/>
    </row>
    <row r="290" spans="1:15">
      <c r="A290" s="33"/>
      <c r="B290" s="34"/>
      <c r="C290" s="35" t="str">
        <f t="shared" si="4"/>
        <v/>
      </c>
      <c r="D290" s="36"/>
      <c r="E290" s="36"/>
      <c r="F290" s="37" t="str">
        <f>IF(E290="","",IFERROR(VLOOKUP(E290,SETUP!$D$9:$F$20,2,FALSE),"Review"))</f>
        <v/>
      </c>
      <c r="G290" s="37" t="str">
        <f>IF(E290="","",IFERROR(VLOOKUP(E290,SETUP!$D$9:$F$20,3,FALSE),"Review"))</f>
        <v/>
      </c>
      <c r="H290" s="36"/>
      <c r="I290" s="36"/>
      <c r="J290" s="38"/>
      <c r="K290" s="36"/>
      <c r="L290" s="36"/>
      <c r="M290" s="36"/>
      <c r="N290" s="36"/>
      <c r="O290" s="39"/>
    </row>
    <row r="291" spans="1:15">
      <c r="A291" s="33"/>
      <c r="B291" s="34"/>
      <c r="C291" s="35" t="str">
        <f t="shared" si="4"/>
        <v/>
      </c>
      <c r="D291" s="36"/>
      <c r="E291" s="36"/>
      <c r="F291" s="37" t="str">
        <f>IF(E291="","",IFERROR(VLOOKUP(E291,SETUP!$D$9:$F$20,2,FALSE),"Review"))</f>
        <v/>
      </c>
      <c r="G291" s="37" t="str">
        <f>IF(E291="","",IFERROR(VLOOKUP(E291,SETUP!$D$9:$F$20,3,FALSE),"Review"))</f>
        <v/>
      </c>
      <c r="H291" s="36"/>
      <c r="I291" s="36"/>
      <c r="J291" s="38"/>
      <c r="K291" s="36"/>
      <c r="L291" s="36"/>
      <c r="M291" s="36"/>
      <c r="N291" s="36"/>
      <c r="O291" s="39"/>
    </row>
    <row r="292" spans="1:15">
      <c r="A292" s="33"/>
      <c r="B292" s="34"/>
      <c r="C292" s="35" t="str">
        <f t="shared" si="4"/>
        <v/>
      </c>
      <c r="D292" s="36"/>
      <c r="E292" s="36"/>
      <c r="F292" s="37" t="str">
        <f>IF(E292="","",IFERROR(VLOOKUP(E292,SETUP!$D$9:$F$20,2,FALSE),"Review"))</f>
        <v/>
      </c>
      <c r="G292" s="37" t="str">
        <f>IF(E292="","",IFERROR(VLOOKUP(E292,SETUP!$D$9:$F$20,3,FALSE),"Review"))</f>
        <v/>
      </c>
      <c r="H292" s="36"/>
      <c r="I292" s="36"/>
      <c r="J292" s="38"/>
      <c r="K292" s="36"/>
      <c r="L292" s="36"/>
      <c r="M292" s="36"/>
      <c r="N292" s="36"/>
      <c r="O292" s="39"/>
    </row>
    <row r="293" spans="1:15">
      <c r="A293" s="33"/>
      <c r="B293" s="34"/>
      <c r="C293" s="35" t="str">
        <f t="shared" si="4"/>
        <v/>
      </c>
      <c r="D293" s="36"/>
      <c r="E293" s="36"/>
      <c r="F293" s="37" t="str">
        <f>IF(E293="","",IFERROR(VLOOKUP(E293,SETUP!$D$9:$F$20,2,FALSE),"Review"))</f>
        <v/>
      </c>
      <c r="G293" s="37" t="str">
        <f>IF(E293="","",IFERROR(VLOOKUP(E293,SETUP!$D$9:$F$20,3,FALSE),"Review"))</f>
        <v/>
      </c>
      <c r="H293" s="36"/>
      <c r="I293" s="36"/>
      <c r="J293" s="38"/>
      <c r="K293" s="36"/>
      <c r="L293" s="36"/>
      <c r="M293" s="36"/>
      <c r="N293" s="36"/>
      <c r="O293" s="39"/>
    </row>
    <row r="294" spans="1:15">
      <c r="A294" s="33"/>
      <c r="B294" s="34"/>
      <c r="C294" s="35" t="str">
        <f t="shared" si="4"/>
        <v/>
      </c>
      <c r="D294" s="36"/>
      <c r="E294" s="36"/>
      <c r="F294" s="37" t="str">
        <f>IF(E294="","",IFERROR(VLOOKUP(E294,SETUP!$D$9:$F$20,2,FALSE),"Review"))</f>
        <v/>
      </c>
      <c r="G294" s="37" t="str">
        <f>IF(E294="","",IFERROR(VLOOKUP(E294,SETUP!$D$9:$F$20,3,FALSE),"Review"))</f>
        <v/>
      </c>
      <c r="H294" s="36"/>
      <c r="I294" s="36"/>
      <c r="J294" s="38"/>
      <c r="K294" s="36"/>
      <c r="L294" s="36"/>
      <c r="M294" s="36"/>
      <c r="N294" s="36"/>
      <c r="O294" s="39"/>
    </row>
    <row r="295" spans="1:15">
      <c r="A295" s="33"/>
      <c r="B295" s="34"/>
      <c r="C295" s="35" t="str">
        <f t="shared" si="4"/>
        <v/>
      </c>
      <c r="D295" s="36"/>
      <c r="E295" s="36"/>
      <c r="F295" s="37" t="str">
        <f>IF(E295="","",IFERROR(VLOOKUP(E295,SETUP!$D$9:$F$20,2,FALSE),"Review"))</f>
        <v/>
      </c>
      <c r="G295" s="37" t="str">
        <f>IF(E295="","",IFERROR(VLOOKUP(E295,SETUP!$D$9:$F$20,3,FALSE),"Review"))</f>
        <v/>
      </c>
      <c r="H295" s="36"/>
      <c r="I295" s="36"/>
      <c r="J295" s="38"/>
      <c r="K295" s="36"/>
      <c r="L295" s="36"/>
      <c r="M295" s="36"/>
      <c r="N295" s="36"/>
      <c r="O295" s="39"/>
    </row>
    <row r="296" spans="1:15">
      <c r="A296" s="33"/>
      <c r="B296" s="34"/>
      <c r="C296" s="35" t="str">
        <f t="shared" si="4"/>
        <v/>
      </c>
      <c r="D296" s="36"/>
      <c r="E296" s="36"/>
      <c r="F296" s="37" t="str">
        <f>IF(E296="","",IFERROR(VLOOKUP(E296,SETUP!$D$9:$F$20,2,FALSE),"Review"))</f>
        <v/>
      </c>
      <c r="G296" s="37" t="str">
        <f>IF(E296="","",IFERROR(VLOOKUP(E296,SETUP!$D$9:$F$20,3,FALSE),"Review"))</f>
        <v/>
      </c>
      <c r="H296" s="36"/>
      <c r="I296" s="36"/>
      <c r="J296" s="38"/>
      <c r="K296" s="36"/>
      <c r="L296" s="36"/>
      <c r="M296" s="36"/>
      <c r="N296" s="36"/>
      <c r="O296" s="39"/>
    </row>
    <row r="297" spans="1:15">
      <c r="A297" s="33"/>
      <c r="B297" s="34"/>
      <c r="C297" s="35" t="str">
        <f t="shared" si="4"/>
        <v/>
      </c>
      <c r="D297" s="36"/>
      <c r="E297" s="36"/>
      <c r="F297" s="37" t="str">
        <f>IF(E297="","",IFERROR(VLOOKUP(E297,SETUP!$D$9:$F$20,2,FALSE),"Review"))</f>
        <v/>
      </c>
      <c r="G297" s="37" t="str">
        <f>IF(E297="","",IFERROR(VLOOKUP(E297,SETUP!$D$9:$F$20,3,FALSE),"Review"))</f>
        <v/>
      </c>
      <c r="H297" s="36"/>
      <c r="I297" s="36"/>
      <c r="J297" s="38"/>
      <c r="K297" s="36"/>
      <c r="L297" s="36"/>
      <c r="M297" s="36"/>
      <c r="N297" s="36"/>
      <c r="O297" s="39"/>
    </row>
    <row r="298" spans="1:15">
      <c r="A298" s="33"/>
      <c r="B298" s="34"/>
      <c r="C298" s="35" t="str">
        <f t="shared" si="4"/>
        <v/>
      </c>
      <c r="D298" s="36"/>
      <c r="E298" s="36"/>
      <c r="F298" s="37" t="str">
        <f>IF(E298="","",IFERROR(VLOOKUP(E298,SETUP!$D$9:$F$20,2,FALSE),"Review"))</f>
        <v/>
      </c>
      <c r="G298" s="37" t="str">
        <f>IF(E298="","",IFERROR(VLOOKUP(E298,SETUP!$D$9:$F$20,3,FALSE),"Review"))</f>
        <v/>
      </c>
      <c r="H298" s="36"/>
      <c r="I298" s="36"/>
      <c r="J298" s="38"/>
      <c r="K298" s="36"/>
      <c r="L298" s="36"/>
      <c r="M298" s="36"/>
      <c r="N298" s="36"/>
      <c r="O298" s="39"/>
    </row>
    <row r="299" spans="1:15">
      <c r="A299" s="33"/>
      <c r="B299" s="34"/>
      <c r="C299" s="35" t="str">
        <f t="shared" si="4"/>
        <v/>
      </c>
      <c r="D299" s="36"/>
      <c r="E299" s="36"/>
      <c r="F299" s="37" t="str">
        <f>IF(E299="","",IFERROR(VLOOKUP(E299,SETUP!$D$9:$F$20,2,FALSE),"Review"))</f>
        <v/>
      </c>
      <c r="G299" s="37" t="str">
        <f>IF(E299="","",IFERROR(VLOOKUP(E299,SETUP!$D$9:$F$20,3,FALSE),"Review"))</f>
        <v/>
      </c>
      <c r="H299" s="36"/>
      <c r="I299" s="36"/>
      <c r="J299" s="38"/>
      <c r="K299" s="36"/>
      <c r="L299" s="36"/>
      <c r="M299" s="36"/>
      <c r="N299" s="36"/>
      <c r="O299" s="39"/>
    </row>
    <row r="300" spans="1:15">
      <c r="A300" s="33"/>
      <c r="B300" s="34"/>
      <c r="C300" s="35" t="str">
        <f t="shared" si="4"/>
        <v/>
      </c>
      <c r="D300" s="36"/>
      <c r="E300" s="36"/>
      <c r="F300" s="37" t="str">
        <f>IF(E300="","",IFERROR(VLOOKUP(E300,SETUP!$D$9:$F$20,2,FALSE),"Review"))</f>
        <v/>
      </c>
      <c r="G300" s="37" t="str">
        <f>IF(E300="","",IFERROR(VLOOKUP(E300,SETUP!$D$9:$F$20,3,FALSE),"Review"))</f>
        <v/>
      </c>
      <c r="H300" s="36"/>
      <c r="I300" s="36"/>
      <c r="J300" s="38"/>
      <c r="K300" s="36"/>
      <c r="L300" s="36"/>
      <c r="M300" s="36"/>
      <c r="N300" s="36"/>
      <c r="O300" s="39"/>
    </row>
    <row r="301" spans="1:15">
      <c r="A301" s="33"/>
      <c r="B301" s="34"/>
      <c r="C301" s="35" t="str">
        <f t="shared" si="4"/>
        <v/>
      </c>
      <c r="D301" s="36"/>
      <c r="E301" s="36"/>
      <c r="F301" s="37" t="str">
        <f>IF(E301="","",IFERROR(VLOOKUP(E301,SETUP!$D$9:$F$20,2,FALSE),"Review"))</f>
        <v/>
      </c>
      <c r="G301" s="37" t="str">
        <f>IF(E301="","",IFERROR(VLOOKUP(E301,SETUP!$D$9:$F$20,3,FALSE),"Review"))</f>
        <v/>
      </c>
      <c r="H301" s="36"/>
      <c r="I301" s="36"/>
      <c r="J301" s="38"/>
      <c r="K301" s="36"/>
      <c r="L301" s="36"/>
      <c r="M301" s="36"/>
      <c r="N301" s="36"/>
      <c r="O301" s="39"/>
    </row>
    <row r="302" spans="1:15">
      <c r="A302" s="33"/>
      <c r="B302" s="34"/>
      <c r="C302" s="35" t="str">
        <f t="shared" si="4"/>
        <v/>
      </c>
      <c r="D302" s="36"/>
      <c r="E302" s="36"/>
      <c r="F302" s="37" t="str">
        <f>IF(E302="","",IFERROR(VLOOKUP(E302,SETUP!$D$9:$F$20,2,FALSE),"Review"))</f>
        <v/>
      </c>
      <c r="G302" s="37" t="str">
        <f>IF(E302="","",IFERROR(VLOOKUP(E302,SETUP!$D$9:$F$20,3,FALSE),"Review"))</f>
        <v/>
      </c>
      <c r="H302" s="36"/>
      <c r="I302" s="36"/>
      <c r="J302" s="38"/>
      <c r="K302" s="36"/>
      <c r="L302" s="36"/>
      <c r="M302" s="36"/>
      <c r="N302" s="36"/>
      <c r="O302" s="39"/>
    </row>
    <row r="303" spans="1:15">
      <c r="A303" s="33"/>
      <c r="B303" s="34"/>
      <c r="C303" s="35" t="str">
        <f t="shared" si="4"/>
        <v/>
      </c>
      <c r="D303" s="36"/>
      <c r="E303" s="36"/>
      <c r="F303" s="37" t="str">
        <f>IF(E303="","",IFERROR(VLOOKUP(E303,SETUP!$D$9:$F$20,2,FALSE),"Review"))</f>
        <v/>
      </c>
      <c r="G303" s="37" t="str">
        <f>IF(E303="","",IFERROR(VLOOKUP(E303,SETUP!$D$9:$F$20,3,FALSE),"Review"))</f>
        <v/>
      </c>
      <c r="H303" s="36"/>
      <c r="I303" s="36"/>
      <c r="J303" s="38"/>
      <c r="K303" s="36"/>
      <c r="L303" s="36"/>
      <c r="M303" s="36"/>
      <c r="N303" s="36"/>
      <c r="O303" s="39"/>
    </row>
    <row r="304" spans="1:15">
      <c r="A304" s="33"/>
      <c r="B304" s="34"/>
      <c r="C304" s="35" t="str">
        <f t="shared" si="4"/>
        <v/>
      </c>
      <c r="D304" s="36"/>
      <c r="E304" s="36"/>
      <c r="F304" s="37" t="str">
        <f>IF(E304="","",IFERROR(VLOOKUP(E304,SETUP!$D$9:$F$20,2,FALSE),"Review"))</f>
        <v/>
      </c>
      <c r="G304" s="37" t="str">
        <f>IF(E304="","",IFERROR(VLOOKUP(E304,SETUP!$D$9:$F$20,3,FALSE),"Review"))</f>
        <v/>
      </c>
      <c r="H304" s="36"/>
      <c r="I304" s="36"/>
      <c r="J304" s="38"/>
      <c r="K304" s="36"/>
      <c r="L304" s="36"/>
      <c r="M304" s="36"/>
      <c r="N304" s="36"/>
      <c r="O304" s="39"/>
    </row>
    <row r="305" spans="1:15">
      <c r="A305" s="33"/>
      <c r="B305" s="34"/>
      <c r="C305" s="35" t="str">
        <f t="shared" si="4"/>
        <v/>
      </c>
      <c r="D305" s="36"/>
      <c r="E305" s="36"/>
      <c r="F305" s="37" t="str">
        <f>IF(E305="","",IFERROR(VLOOKUP(E305,SETUP!$D$9:$F$20,2,FALSE),"Review"))</f>
        <v/>
      </c>
      <c r="G305" s="37" t="str">
        <f>IF(E305="","",IFERROR(VLOOKUP(E305,SETUP!$D$9:$F$20,3,FALSE),"Review"))</f>
        <v/>
      </c>
      <c r="H305" s="36"/>
      <c r="I305" s="36"/>
      <c r="J305" s="38"/>
      <c r="K305" s="36"/>
      <c r="L305" s="36"/>
      <c r="M305" s="36"/>
      <c r="N305" s="36"/>
      <c r="O305" s="39"/>
    </row>
    <row r="306" spans="1:15">
      <c r="A306" s="33"/>
      <c r="B306" s="34"/>
      <c r="C306" s="35" t="str">
        <f t="shared" si="4"/>
        <v/>
      </c>
      <c r="D306" s="36"/>
      <c r="E306" s="36"/>
      <c r="F306" s="37" t="str">
        <f>IF(E306="","",IFERROR(VLOOKUP(E306,SETUP!$D$9:$F$20,2,FALSE),"Review"))</f>
        <v/>
      </c>
      <c r="G306" s="37" t="str">
        <f>IF(E306="","",IFERROR(VLOOKUP(E306,SETUP!$D$9:$F$20,3,FALSE),"Review"))</f>
        <v/>
      </c>
      <c r="H306" s="36"/>
      <c r="I306" s="36"/>
      <c r="J306" s="38"/>
      <c r="K306" s="36"/>
      <c r="L306" s="36"/>
      <c r="M306" s="36"/>
      <c r="N306" s="36"/>
      <c r="O306" s="39"/>
    </row>
    <row r="307" spans="1:15">
      <c r="A307" s="33"/>
      <c r="B307" s="34"/>
      <c r="C307" s="35" t="str">
        <f t="shared" si="4"/>
        <v/>
      </c>
      <c r="D307" s="36"/>
      <c r="E307" s="36"/>
      <c r="F307" s="37" t="str">
        <f>IF(E307="","",IFERROR(VLOOKUP(E307,SETUP!$D$9:$F$20,2,FALSE),"Review"))</f>
        <v/>
      </c>
      <c r="G307" s="37" t="str">
        <f>IF(E307="","",IFERROR(VLOOKUP(E307,SETUP!$D$9:$F$20,3,FALSE),"Review"))</f>
        <v/>
      </c>
      <c r="H307" s="36"/>
      <c r="I307" s="36"/>
      <c r="J307" s="38"/>
      <c r="K307" s="36"/>
      <c r="L307" s="36"/>
      <c r="M307" s="36"/>
      <c r="N307" s="36"/>
      <c r="O307" s="39"/>
    </row>
    <row r="308" spans="1:15">
      <c r="A308" s="33"/>
      <c r="B308" s="34"/>
      <c r="C308" s="35" t="str">
        <f t="shared" si="4"/>
        <v/>
      </c>
      <c r="D308" s="36"/>
      <c r="E308" s="36"/>
      <c r="F308" s="37" t="str">
        <f>IF(E308="","",IFERROR(VLOOKUP(E308,SETUP!$D$9:$F$20,2,FALSE),"Review"))</f>
        <v/>
      </c>
      <c r="G308" s="37" t="str">
        <f>IF(E308="","",IFERROR(VLOOKUP(E308,SETUP!$D$9:$F$20,3,FALSE),"Review"))</f>
        <v/>
      </c>
      <c r="H308" s="36"/>
      <c r="I308" s="36"/>
      <c r="J308" s="38"/>
      <c r="K308" s="36"/>
      <c r="L308" s="36"/>
      <c r="M308" s="36"/>
      <c r="N308" s="36"/>
      <c r="O308" s="39"/>
    </row>
    <row r="309" spans="1:15">
      <c r="A309" s="33"/>
      <c r="B309" s="34"/>
      <c r="C309" s="35" t="str">
        <f t="shared" si="4"/>
        <v/>
      </c>
      <c r="D309" s="36"/>
      <c r="E309" s="36"/>
      <c r="F309" s="37" t="str">
        <f>IF(E309="","",IFERROR(VLOOKUP(E309,SETUP!$D$9:$F$20,2,FALSE),"Review"))</f>
        <v/>
      </c>
      <c r="G309" s="37" t="str">
        <f>IF(E309="","",IFERROR(VLOOKUP(E309,SETUP!$D$9:$F$20,3,FALSE),"Review"))</f>
        <v/>
      </c>
      <c r="H309" s="36"/>
      <c r="I309" s="36"/>
      <c r="J309" s="38"/>
      <c r="K309" s="36"/>
      <c r="L309" s="36"/>
      <c r="M309" s="36"/>
      <c r="N309" s="36"/>
      <c r="O309" s="39"/>
    </row>
    <row r="310" spans="1:15">
      <c r="A310" s="33"/>
      <c r="B310" s="34"/>
      <c r="C310" s="35" t="str">
        <f t="shared" si="4"/>
        <v/>
      </c>
      <c r="D310" s="36"/>
      <c r="E310" s="36"/>
      <c r="F310" s="37" t="str">
        <f>IF(E310="","",IFERROR(VLOOKUP(E310,SETUP!$D$9:$F$20,2,FALSE),"Review"))</f>
        <v/>
      </c>
      <c r="G310" s="37" t="str">
        <f>IF(E310="","",IFERROR(VLOOKUP(E310,SETUP!$D$9:$F$20,3,FALSE),"Review"))</f>
        <v/>
      </c>
      <c r="H310" s="36"/>
      <c r="I310" s="36"/>
      <c r="J310" s="38"/>
      <c r="K310" s="36"/>
      <c r="L310" s="36"/>
      <c r="M310" s="36"/>
      <c r="N310" s="36"/>
      <c r="O310" s="39"/>
    </row>
    <row r="311" spans="1:15">
      <c r="A311" s="33"/>
      <c r="B311" s="34"/>
      <c r="C311" s="35" t="str">
        <f t="shared" si="4"/>
        <v/>
      </c>
      <c r="D311" s="36"/>
      <c r="E311" s="36"/>
      <c r="F311" s="37" t="str">
        <f>IF(E311="","",IFERROR(VLOOKUP(E311,SETUP!$D$9:$F$20,2,FALSE),"Review"))</f>
        <v/>
      </c>
      <c r="G311" s="37" t="str">
        <f>IF(E311="","",IFERROR(VLOOKUP(E311,SETUP!$D$9:$F$20,3,FALSE),"Review"))</f>
        <v/>
      </c>
      <c r="H311" s="36"/>
      <c r="I311" s="36"/>
      <c r="J311" s="38"/>
      <c r="K311" s="36"/>
      <c r="L311" s="36"/>
      <c r="M311" s="36"/>
      <c r="N311" s="36"/>
      <c r="O311" s="39"/>
    </row>
    <row r="312" spans="1:15">
      <c r="A312" s="33"/>
      <c r="B312" s="34"/>
      <c r="C312" s="35" t="str">
        <f t="shared" si="4"/>
        <v/>
      </c>
      <c r="D312" s="36"/>
      <c r="E312" s="36"/>
      <c r="F312" s="37" t="str">
        <f>IF(E312="","",IFERROR(VLOOKUP(E312,SETUP!$D$9:$F$20,2,FALSE),"Review"))</f>
        <v/>
      </c>
      <c r="G312" s="37" t="str">
        <f>IF(E312="","",IFERROR(VLOOKUP(E312,SETUP!$D$9:$F$20,3,FALSE),"Review"))</f>
        <v/>
      </c>
      <c r="H312" s="36"/>
      <c r="I312" s="36"/>
      <c r="J312" s="38"/>
      <c r="K312" s="36"/>
      <c r="L312" s="36"/>
      <c r="M312" s="36"/>
      <c r="N312" s="36"/>
      <c r="O312" s="39"/>
    </row>
    <row r="313" spans="1:15">
      <c r="A313" s="33"/>
      <c r="B313" s="34"/>
      <c r="C313" s="35" t="str">
        <f t="shared" si="4"/>
        <v/>
      </c>
      <c r="D313" s="36"/>
      <c r="E313" s="36"/>
      <c r="F313" s="37" t="str">
        <f>IF(E313="","",IFERROR(VLOOKUP(E313,SETUP!$D$9:$F$20,2,FALSE),"Review"))</f>
        <v/>
      </c>
      <c r="G313" s="37" t="str">
        <f>IF(E313="","",IFERROR(VLOOKUP(E313,SETUP!$D$9:$F$20,3,FALSE),"Review"))</f>
        <v/>
      </c>
      <c r="H313" s="36"/>
      <c r="I313" s="36"/>
      <c r="J313" s="38"/>
      <c r="K313" s="36"/>
      <c r="L313" s="36"/>
      <c r="M313" s="36"/>
      <c r="N313" s="36"/>
      <c r="O313" s="39"/>
    </row>
    <row r="314" spans="1:15">
      <c r="A314" s="33"/>
      <c r="B314" s="34"/>
      <c r="C314" s="35" t="str">
        <f t="shared" si="4"/>
        <v/>
      </c>
      <c r="D314" s="36"/>
      <c r="E314" s="36"/>
      <c r="F314" s="37" t="str">
        <f>IF(E314="","",IFERROR(VLOOKUP(E314,SETUP!$D$9:$F$20,2,FALSE),"Review"))</f>
        <v/>
      </c>
      <c r="G314" s="37" t="str">
        <f>IF(E314="","",IFERROR(VLOOKUP(E314,SETUP!$D$9:$F$20,3,FALSE),"Review"))</f>
        <v/>
      </c>
      <c r="H314" s="36"/>
      <c r="I314" s="36"/>
      <c r="J314" s="38"/>
      <c r="K314" s="36"/>
      <c r="L314" s="36"/>
      <c r="M314" s="36"/>
      <c r="N314" s="36"/>
      <c r="O314" s="39"/>
    </row>
    <row r="315" spans="1:15">
      <c r="A315" s="33"/>
      <c r="B315" s="34"/>
      <c r="C315" s="35" t="str">
        <f t="shared" si="4"/>
        <v/>
      </c>
      <c r="D315" s="36"/>
      <c r="E315" s="36"/>
      <c r="F315" s="37" t="str">
        <f>IF(E315="","",IFERROR(VLOOKUP(E315,SETUP!$D$9:$F$20,2,FALSE),"Review"))</f>
        <v/>
      </c>
      <c r="G315" s="37" t="str">
        <f>IF(E315="","",IFERROR(VLOOKUP(E315,SETUP!$D$9:$F$20,3,FALSE),"Review"))</f>
        <v/>
      </c>
      <c r="H315" s="36"/>
      <c r="I315" s="36"/>
      <c r="J315" s="38"/>
      <c r="K315" s="36"/>
      <c r="L315" s="36"/>
      <c r="M315" s="36"/>
      <c r="N315" s="36"/>
      <c r="O315" s="39"/>
    </row>
    <row r="316" spans="1:15">
      <c r="A316" s="33"/>
      <c r="B316" s="34"/>
      <c r="C316" s="35" t="str">
        <f t="shared" si="4"/>
        <v/>
      </c>
      <c r="D316" s="36"/>
      <c r="E316" s="36"/>
      <c r="F316" s="37" t="str">
        <f>IF(E316="","",IFERROR(VLOOKUP(E316,SETUP!$D$9:$F$20,2,FALSE),"Review"))</f>
        <v/>
      </c>
      <c r="G316" s="37" t="str">
        <f>IF(E316="","",IFERROR(VLOOKUP(E316,SETUP!$D$9:$F$20,3,FALSE),"Review"))</f>
        <v/>
      </c>
      <c r="H316" s="36"/>
      <c r="I316" s="36"/>
      <c r="J316" s="38"/>
      <c r="K316" s="36"/>
      <c r="L316" s="36"/>
      <c r="M316" s="36"/>
      <c r="N316" s="36"/>
      <c r="O316" s="39"/>
    </row>
    <row r="317" spans="1:15">
      <c r="A317" s="33"/>
      <c r="B317" s="34"/>
      <c r="C317" s="35" t="str">
        <f t="shared" si="4"/>
        <v/>
      </c>
      <c r="D317" s="36"/>
      <c r="E317" s="36"/>
      <c r="F317" s="37" t="str">
        <f>IF(E317="","",IFERROR(VLOOKUP(E317,SETUP!$D$9:$F$20,2,FALSE),"Review"))</f>
        <v/>
      </c>
      <c r="G317" s="37" t="str">
        <f>IF(E317="","",IFERROR(VLOOKUP(E317,SETUP!$D$9:$F$20,3,FALSE),"Review"))</f>
        <v/>
      </c>
      <c r="H317" s="36"/>
      <c r="I317" s="36"/>
      <c r="J317" s="38"/>
      <c r="K317" s="36"/>
      <c r="L317" s="36"/>
      <c r="M317" s="36"/>
      <c r="N317" s="36"/>
      <c r="O317" s="39"/>
    </row>
    <row r="318" spans="1:15">
      <c r="A318" s="33"/>
      <c r="B318" s="34"/>
      <c r="C318" s="35" t="str">
        <f t="shared" si="4"/>
        <v/>
      </c>
      <c r="D318" s="36"/>
      <c r="E318" s="36"/>
      <c r="F318" s="37" t="str">
        <f>IF(E318="","",IFERROR(VLOOKUP(E318,SETUP!$D$9:$F$20,2,FALSE),"Review"))</f>
        <v/>
      </c>
      <c r="G318" s="37" t="str">
        <f>IF(E318="","",IFERROR(VLOOKUP(E318,SETUP!$D$9:$F$20,3,FALSE),"Review"))</f>
        <v/>
      </c>
      <c r="H318" s="36"/>
      <c r="I318" s="36"/>
      <c r="J318" s="38"/>
      <c r="K318" s="36"/>
      <c r="L318" s="36"/>
      <c r="M318" s="36"/>
      <c r="N318" s="36"/>
      <c r="O318" s="39"/>
    </row>
    <row r="319" spans="1:15">
      <c r="A319" s="33"/>
      <c r="B319" s="34"/>
      <c r="C319" s="35" t="str">
        <f t="shared" si="4"/>
        <v/>
      </c>
      <c r="D319" s="36"/>
      <c r="E319" s="36"/>
      <c r="F319" s="37" t="str">
        <f>IF(E319="","",IFERROR(VLOOKUP(E319,SETUP!$D$9:$F$20,2,FALSE),"Review"))</f>
        <v/>
      </c>
      <c r="G319" s="37" t="str">
        <f>IF(E319="","",IFERROR(VLOOKUP(E319,SETUP!$D$9:$F$20,3,FALSE),"Review"))</f>
        <v/>
      </c>
      <c r="H319" s="36"/>
      <c r="I319" s="36"/>
      <c r="J319" s="38"/>
      <c r="K319" s="36"/>
      <c r="L319" s="36"/>
      <c r="M319" s="36"/>
      <c r="N319" s="36"/>
      <c r="O319" s="39"/>
    </row>
    <row r="320" spans="1:15">
      <c r="A320" s="33"/>
      <c r="B320" s="34"/>
      <c r="C320" s="35" t="str">
        <f t="shared" si="4"/>
        <v/>
      </c>
      <c r="D320" s="36"/>
      <c r="E320" s="36"/>
      <c r="F320" s="37" t="str">
        <f>IF(E320="","",IFERROR(VLOOKUP(E320,SETUP!$D$9:$F$20,2,FALSE),"Review"))</f>
        <v/>
      </c>
      <c r="G320" s="37" t="str">
        <f>IF(E320="","",IFERROR(VLOOKUP(E320,SETUP!$D$9:$F$20,3,FALSE),"Review"))</f>
        <v/>
      </c>
      <c r="H320" s="36"/>
      <c r="I320" s="36"/>
      <c r="J320" s="38"/>
      <c r="K320" s="36"/>
      <c r="L320" s="36"/>
      <c r="M320" s="36"/>
      <c r="N320" s="36"/>
      <c r="O320" s="39"/>
    </row>
    <row r="321" spans="1:15">
      <c r="A321" s="33"/>
      <c r="B321" s="34"/>
      <c r="C321" s="35" t="str">
        <f t="shared" si="4"/>
        <v/>
      </c>
      <c r="D321" s="36"/>
      <c r="E321" s="36"/>
      <c r="F321" s="37" t="str">
        <f>IF(E321="","",IFERROR(VLOOKUP(E321,SETUP!$D$9:$F$20,2,FALSE),"Review"))</f>
        <v/>
      </c>
      <c r="G321" s="37" t="str">
        <f>IF(E321="","",IFERROR(VLOOKUP(E321,SETUP!$D$9:$F$20,3,FALSE),"Review"))</f>
        <v/>
      </c>
      <c r="H321" s="36"/>
      <c r="I321" s="36"/>
      <c r="J321" s="38"/>
      <c r="K321" s="36"/>
      <c r="L321" s="36"/>
      <c r="M321" s="36"/>
      <c r="N321" s="36"/>
      <c r="O321" s="39"/>
    </row>
    <row r="322" spans="1:15">
      <c r="A322" s="33"/>
      <c r="B322" s="34"/>
      <c r="C322" s="35" t="str">
        <f t="shared" si="4"/>
        <v/>
      </c>
      <c r="D322" s="36"/>
      <c r="E322" s="36"/>
      <c r="F322" s="37" t="str">
        <f>IF(E322="","",IFERROR(VLOOKUP(E322,SETUP!$D$9:$F$20,2,FALSE),"Review"))</f>
        <v/>
      </c>
      <c r="G322" s="37" t="str">
        <f>IF(E322="","",IFERROR(VLOOKUP(E322,SETUP!$D$9:$F$20,3,FALSE),"Review"))</f>
        <v/>
      </c>
      <c r="H322" s="36"/>
      <c r="I322" s="36"/>
      <c r="J322" s="38"/>
      <c r="K322" s="36"/>
      <c r="L322" s="36"/>
      <c r="M322" s="36"/>
      <c r="N322" s="36"/>
      <c r="O322" s="39"/>
    </row>
    <row r="323" spans="1:15">
      <c r="A323" s="33"/>
      <c r="B323" s="34"/>
      <c r="C323" s="35" t="str">
        <f t="shared" si="4"/>
        <v/>
      </c>
      <c r="D323" s="36"/>
      <c r="E323" s="36"/>
      <c r="F323" s="37" t="str">
        <f>IF(E323="","",IFERROR(VLOOKUP(E323,SETUP!$D$9:$F$20,2,FALSE),"Review"))</f>
        <v/>
      </c>
      <c r="G323" s="37" t="str">
        <f>IF(E323="","",IFERROR(VLOOKUP(E323,SETUP!$D$9:$F$20,3,FALSE),"Review"))</f>
        <v/>
      </c>
      <c r="H323" s="36"/>
      <c r="I323" s="36"/>
      <c r="J323" s="38"/>
      <c r="K323" s="36"/>
      <c r="L323" s="36"/>
      <c r="M323" s="36"/>
      <c r="N323" s="36"/>
      <c r="O323" s="39"/>
    </row>
    <row r="324" spans="1:15">
      <c r="A324" s="33"/>
      <c r="B324" s="34"/>
      <c r="C324" s="35" t="str">
        <f t="shared" si="4"/>
        <v/>
      </c>
      <c r="D324" s="36"/>
      <c r="E324" s="36"/>
      <c r="F324" s="37" t="str">
        <f>IF(E324="","",IFERROR(VLOOKUP(E324,SETUP!$D$9:$F$20,2,FALSE),"Review"))</f>
        <v/>
      </c>
      <c r="G324" s="37" t="str">
        <f>IF(E324="","",IFERROR(VLOOKUP(E324,SETUP!$D$9:$F$20,3,FALSE),"Review"))</f>
        <v/>
      </c>
      <c r="H324" s="36"/>
      <c r="I324" s="36"/>
      <c r="J324" s="38"/>
      <c r="K324" s="36"/>
      <c r="L324" s="36"/>
      <c r="M324" s="36"/>
      <c r="N324" s="36"/>
      <c r="O324" s="39"/>
    </row>
    <row r="325" spans="1:15">
      <c r="A325" s="33"/>
      <c r="B325" s="34"/>
      <c r="C325" s="35" t="str">
        <f t="shared" si="4"/>
        <v/>
      </c>
      <c r="D325" s="36"/>
      <c r="E325" s="36"/>
      <c r="F325" s="37" t="str">
        <f>IF(E325="","",IFERROR(VLOOKUP(E325,SETUP!$D$9:$F$20,2,FALSE),"Review"))</f>
        <v/>
      </c>
      <c r="G325" s="37" t="str">
        <f>IF(E325="","",IFERROR(VLOOKUP(E325,SETUP!$D$9:$F$20,3,FALSE),"Review"))</f>
        <v/>
      </c>
      <c r="H325" s="36"/>
      <c r="I325" s="36"/>
      <c r="J325" s="38"/>
      <c r="K325" s="36"/>
      <c r="L325" s="36"/>
      <c r="M325" s="36"/>
      <c r="N325" s="36"/>
      <c r="O325" s="39"/>
    </row>
    <row r="326" spans="1:15">
      <c r="A326" s="33"/>
      <c r="B326" s="34"/>
      <c r="C326" s="35" t="str">
        <f t="shared" ref="C326:C389" si="5">IF(B326="","",DATE(YEAR(B326),MONTH(B326),1))</f>
        <v/>
      </c>
      <c r="D326" s="36"/>
      <c r="E326" s="36"/>
      <c r="F326" s="37" t="str">
        <f>IF(E326="","",IFERROR(VLOOKUP(E326,SETUP!$D$9:$F$20,2,FALSE),"Review"))</f>
        <v/>
      </c>
      <c r="G326" s="37" t="str">
        <f>IF(E326="","",IFERROR(VLOOKUP(E326,SETUP!$D$9:$F$20,3,FALSE),"Review"))</f>
        <v/>
      </c>
      <c r="H326" s="36"/>
      <c r="I326" s="36"/>
      <c r="J326" s="38"/>
      <c r="K326" s="36"/>
      <c r="L326" s="36"/>
      <c r="M326" s="36"/>
      <c r="N326" s="36"/>
      <c r="O326" s="39"/>
    </row>
    <row r="327" spans="1:15">
      <c r="A327" s="33"/>
      <c r="B327" s="34"/>
      <c r="C327" s="35" t="str">
        <f t="shared" si="5"/>
        <v/>
      </c>
      <c r="D327" s="36"/>
      <c r="E327" s="36"/>
      <c r="F327" s="37" t="str">
        <f>IF(E327="","",IFERROR(VLOOKUP(E327,SETUP!$D$9:$F$20,2,FALSE),"Review"))</f>
        <v/>
      </c>
      <c r="G327" s="37" t="str">
        <f>IF(E327="","",IFERROR(VLOOKUP(E327,SETUP!$D$9:$F$20,3,FALSE),"Review"))</f>
        <v/>
      </c>
      <c r="H327" s="36"/>
      <c r="I327" s="36"/>
      <c r="J327" s="38"/>
      <c r="K327" s="36"/>
      <c r="L327" s="36"/>
      <c r="M327" s="36"/>
      <c r="N327" s="36"/>
      <c r="O327" s="39"/>
    </row>
    <row r="328" spans="1:15">
      <c r="A328" s="33"/>
      <c r="B328" s="34"/>
      <c r="C328" s="35" t="str">
        <f t="shared" si="5"/>
        <v/>
      </c>
      <c r="D328" s="36"/>
      <c r="E328" s="36"/>
      <c r="F328" s="37" t="str">
        <f>IF(E328="","",IFERROR(VLOOKUP(E328,SETUP!$D$9:$F$20,2,FALSE),"Review"))</f>
        <v/>
      </c>
      <c r="G328" s="37" t="str">
        <f>IF(E328="","",IFERROR(VLOOKUP(E328,SETUP!$D$9:$F$20,3,FALSE),"Review"))</f>
        <v/>
      </c>
      <c r="H328" s="36"/>
      <c r="I328" s="36"/>
      <c r="J328" s="38"/>
      <c r="K328" s="36"/>
      <c r="L328" s="36"/>
      <c r="M328" s="36"/>
      <c r="N328" s="36"/>
      <c r="O328" s="39"/>
    </row>
    <row r="329" spans="1:15">
      <c r="A329" s="33"/>
      <c r="B329" s="34"/>
      <c r="C329" s="35" t="str">
        <f t="shared" si="5"/>
        <v/>
      </c>
      <c r="D329" s="36"/>
      <c r="E329" s="36"/>
      <c r="F329" s="37" t="str">
        <f>IF(E329="","",IFERROR(VLOOKUP(E329,SETUP!$D$9:$F$20,2,FALSE),"Review"))</f>
        <v/>
      </c>
      <c r="G329" s="37" t="str">
        <f>IF(E329="","",IFERROR(VLOOKUP(E329,SETUP!$D$9:$F$20,3,FALSE),"Review"))</f>
        <v/>
      </c>
      <c r="H329" s="36"/>
      <c r="I329" s="36"/>
      <c r="J329" s="38"/>
      <c r="K329" s="36"/>
      <c r="L329" s="36"/>
      <c r="M329" s="36"/>
      <c r="N329" s="36"/>
      <c r="O329" s="39"/>
    </row>
    <row r="330" spans="1:15">
      <c r="A330" s="33"/>
      <c r="B330" s="34"/>
      <c r="C330" s="35" t="str">
        <f t="shared" si="5"/>
        <v/>
      </c>
      <c r="D330" s="36"/>
      <c r="E330" s="36"/>
      <c r="F330" s="37" t="str">
        <f>IF(E330="","",IFERROR(VLOOKUP(E330,SETUP!$D$9:$F$20,2,FALSE),"Review"))</f>
        <v/>
      </c>
      <c r="G330" s="37" t="str">
        <f>IF(E330="","",IFERROR(VLOOKUP(E330,SETUP!$D$9:$F$20,3,FALSE),"Review"))</f>
        <v/>
      </c>
      <c r="H330" s="36"/>
      <c r="I330" s="36"/>
      <c r="J330" s="38"/>
      <c r="K330" s="36"/>
      <c r="L330" s="36"/>
      <c r="M330" s="36"/>
      <c r="N330" s="36"/>
      <c r="O330" s="39"/>
    </row>
    <row r="331" spans="1:15">
      <c r="A331" s="33"/>
      <c r="B331" s="34"/>
      <c r="C331" s="35" t="str">
        <f t="shared" si="5"/>
        <v/>
      </c>
      <c r="D331" s="36"/>
      <c r="E331" s="36"/>
      <c r="F331" s="37" t="str">
        <f>IF(E331="","",IFERROR(VLOOKUP(E331,SETUP!$D$9:$F$20,2,FALSE),"Review"))</f>
        <v/>
      </c>
      <c r="G331" s="37" t="str">
        <f>IF(E331="","",IFERROR(VLOOKUP(E331,SETUP!$D$9:$F$20,3,FALSE),"Review"))</f>
        <v/>
      </c>
      <c r="H331" s="36"/>
      <c r="I331" s="36"/>
      <c r="J331" s="38"/>
      <c r="K331" s="36"/>
      <c r="L331" s="36"/>
      <c r="M331" s="36"/>
      <c r="N331" s="36"/>
      <c r="O331" s="39"/>
    </row>
    <row r="332" spans="1:15">
      <c r="A332" s="33"/>
      <c r="B332" s="34"/>
      <c r="C332" s="35" t="str">
        <f t="shared" si="5"/>
        <v/>
      </c>
      <c r="D332" s="36"/>
      <c r="E332" s="36"/>
      <c r="F332" s="37" t="str">
        <f>IF(E332="","",IFERROR(VLOOKUP(E332,SETUP!$D$9:$F$20,2,FALSE),"Review"))</f>
        <v/>
      </c>
      <c r="G332" s="37" t="str">
        <f>IF(E332="","",IFERROR(VLOOKUP(E332,SETUP!$D$9:$F$20,3,FALSE),"Review"))</f>
        <v/>
      </c>
      <c r="H332" s="36"/>
      <c r="I332" s="36"/>
      <c r="J332" s="38"/>
      <c r="K332" s="36"/>
      <c r="L332" s="36"/>
      <c r="M332" s="36"/>
      <c r="N332" s="36"/>
      <c r="O332" s="39"/>
    </row>
    <row r="333" spans="1:15">
      <c r="A333" s="33"/>
      <c r="B333" s="34"/>
      <c r="C333" s="35" t="str">
        <f t="shared" si="5"/>
        <v/>
      </c>
      <c r="D333" s="36"/>
      <c r="E333" s="36"/>
      <c r="F333" s="37" t="str">
        <f>IF(E333="","",IFERROR(VLOOKUP(E333,SETUP!$D$9:$F$20,2,FALSE),"Review"))</f>
        <v/>
      </c>
      <c r="G333" s="37" t="str">
        <f>IF(E333="","",IFERROR(VLOOKUP(E333,SETUP!$D$9:$F$20,3,FALSE),"Review"))</f>
        <v/>
      </c>
      <c r="H333" s="36"/>
      <c r="I333" s="36"/>
      <c r="J333" s="38"/>
      <c r="K333" s="36"/>
      <c r="L333" s="36"/>
      <c r="M333" s="36"/>
      <c r="N333" s="36"/>
      <c r="O333" s="39"/>
    </row>
    <row r="334" spans="1:15">
      <c r="A334" s="33"/>
      <c r="B334" s="34"/>
      <c r="C334" s="35" t="str">
        <f t="shared" si="5"/>
        <v/>
      </c>
      <c r="D334" s="36"/>
      <c r="E334" s="36"/>
      <c r="F334" s="37" t="str">
        <f>IF(E334="","",IFERROR(VLOOKUP(E334,SETUP!$D$9:$F$20,2,FALSE),"Review"))</f>
        <v/>
      </c>
      <c r="G334" s="37" t="str">
        <f>IF(E334="","",IFERROR(VLOOKUP(E334,SETUP!$D$9:$F$20,3,FALSE),"Review"))</f>
        <v/>
      </c>
      <c r="H334" s="36"/>
      <c r="I334" s="36"/>
      <c r="J334" s="38"/>
      <c r="K334" s="36"/>
      <c r="L334" s="36"/>
      <c r="M334" s="36"/>
      <c r="N334" s="36"/>
      <c r="O334" s="39"/>
    </row>
    <row r="335" spans="1:15">
      <c r="A335" s="33"/>
      <c r="B335" s="34"/>
      <c r="C335" s="35" t="str">
        <f t="shared" si="5"/>
        <v/>
      </c>
      <c r="D335" s="36"/>
      <c r="E335" s="36"/>
      <c r="F335" s="37" t="str">
        <f>IF(E335="","",IFERROR(VLOOKUP(E335,SETUP!$D$9:$F$20,2,FALSE),"Review"))</f>
        <v/>
      </c>
      <c r="G335" s="37" t="str">
        <f>IF(E335="","",IFERROR(VLOOKUP(E335,SETUP!$D$9:$F$20,3,FALSE),"Review"))</f>
        <v/>
      </c>
      <c r="H335" s="36"/>
      <c r="I335" s="36"/>
      <c r="J335" s="38"/>
      <c r="K335" s="36"/>
      <c r="L335" s="36"/>
      <c r="M335" s="36"/>
      <c r="N335" s="36"/>
      <c r="O335" s="39"/>
    </row>
    <row r="336" spans="1:15">
      <c r="A336" s="33"/>
      <c r="B336" s="34"/>
      <c r="C336" s="35" t="str">
        <f t="shared" si="5"/>
        <v/>
      </c>
      <c r="D336" s="36"/>
      <c r="E336" s="36"/>
      <c r="F336" s="37" t="str">
        <f>IF(E336="","",IFERROR(VLOOKUP(E336,SETUP!$D$9:$F$20,2,FALSE),"Review"))</f>
        <v/>
      </c>
      <c r="G336" s="37" t="str">
        <f>IF(E336="","",IFERROR(VLOOKUP(E336,SETUP!$D$9:$F$20,3,FALSE),"Review"))</f>
        <v/>
      </c>
      <c r="H336" s="36"/>
      <c r="I336" s="36"/>
      <c r="J336" s="38"/>
      <c r="K336" s="36"/>
      <c r="L336" s="36"/>
      <c r="M336" s="36"/>
      <c r="N336" s="36"/>
      <c r="O336" s="39"/>
    </row>
    <row r="337" spans="1:15">
      <c r="A337" s="33"/>
      <c r="B337" s="34"/>
      <c r="C337" s="35" t="str">
        <f t="shared" si="5"/>
        <v/>
      </c>
      <c r="D337" s="36"/>
      <c r="E337" s="36"/>
      <c r="F337" s="37" t="str">
        <f>IF(E337="","",IFERROR(VLOOKUP(E337,SETUP!$D$9:$F$20,2,FALSE),"Review"))</f>
        <v/>
      </c>
      <c r="G337" s="37" t="str">
        <f>IF(E337="","",IFERROR(VLOOKUP(E337,SETUP!$D$9:$F$20,3,FALSE),"Review"))</f>
        <v/>
      </c>
      <c r="H337" s="36"/>
      <c r="I337" s="36"/>
      <c r="J337" s="38"/>
      <c r="K337" s="36"/>
      <c r="L337" s="36"/>
      <c r="M337" s="36"/>
      <c r="N337" s="36"/>
      <c r="O337" s="39"/>
    </row>
    <row r="338" spans="1:15">
      <c r="A338" s="33"/>
      <c r="B338" s="34"/>
      <c r="C338" s="35" t="str">
        <f t="shared" si="5"/>
        <v/>
      </c>
      <c r="D338" s="36"/>
      <c r="E338" s="36"/>
      <c r="F338" s="37" t="str">
        <f>IF(E338="","",IFERROR(VLOOKUP(E338,SETUP!$D$9:$F$20,2,FALSE),"Review"))</f>
        <v/>
      </c>
      <c r="G338" s="37" t="str">
        <f>IF(E338="","",IFERROR(VLOOKUP(E338,SETUP!$D$9:$F$20,3,FALSE),"Review"))</f>
        <v/>
      </c>
      <c r="H338" s="36"/>
      <c r="I338" s="36"/>
      <c r="J338" s="38"/>
      <c r="K338" s="36"/>
      <c r="L338" s="36"/>
      <c r="M338" s="36"/>
      <c r="N338" s="36"/>
      <c r="O338" s="39"/>
    </row>
    <row r="339" spans="1:15">
      <c r="A339" s="33"/>
      <c r="B339" s="34"/>
      <c r="C339" s="35" t="str">
        <f t="shared" si="5"/>
        <v/>
      </c>
      <c r="D339" s="36"/>
      <c r="E339" s="36"/>
      <c r="F339" s="37" t="str">
        <f>IF(E339="","",IFERROR(VLOOKUP(E339,SETUP!$D$9:$F$20,2,FALSE),"Review"))</f>
        <v/>
      </c>
      <c r="G339" s="37" t="str">
        <f>IF(E339="","",IFERROR(VLOOKUP(E339,SETUP!$D$9:$F$20,3,FALSE),"Review"))</f>
        <v/>
      </c>
      <c r="H339" s="36"/>
      <c r="I339" s="36"/>
      <c r="J339" s="38"/>
      <c r="K339" s="36"/>
      <c r="L339" s="36"/>
      <c r="M339" s="36"/>
      <c r="N339" s="36"/>
      <c r="O339" s="39"/>
    </row>
    <row r="340" spans="1:15">
      <c r="A340" s="33"/>
      <c r="B340" s="34"/>
      <c r="C340" s="35" t="str">
        <f t="shared" si="5"/>
        <v/>
      </c>
      <c r="D340" s="36"/>
      <c r="E340" s="36"/>
      <c r="F340" s="37" t="str">
        <f>IF(E340="","",IFERROR(VLOOKUP(E340,SETUP!$D$9:$F$20,2,FALSE),"Review"))</f>
        <v/>
      </c>
      <c r="G340" s="37" t="str">
        <f>IF(E340="","",IFERROR(VLOOKUP(E340,SETUP!$D$9:$F$20,3,FALSE),"Review"))</f>
        <v/>
      </c>
      <c r="H340" s="36"/>
      <c r="I340" s="36"/>
      <c r="J340" s="38"/>
      <c r="K340" s="36"/>
      <c r="L340" s="36"/>
      <c r="M340" s="36"/>
      <c r="N340" s="36"/>
      <c r="O340" s="39"/>
    </row>
    <row r="341" spans="1:15">
      <c r="A341" s="33"/>
      <c r="B341" s="34"/>
      <c r="C341" s="35" t="str">
        <f t="shared" si="5"/>
        <v/>
      </c>
      <c r="D341" s="36"/>
      <c r="E341" s="36"/>
      <c r="F341" s="37" t="str">
        <f>IF(E341="","",IFERROR(VLOOKUP(E341,SETUP!$D$9:$F$20,2,FALSE),"Review"))</f>
        <v/>
      </c>
      <c r="G341" s="37" t="str">
        <f>IF(E341="","",IFERROR(VLOOKUP(E341,SETUP!$D$9:$F$20,3,FALSE),"Review"))</f>
        <v/>
      </c>
      <c r="H341" s="36"/>
      <c r="I341" s="36"/>
      <c r="J341" s="38"/>
      <c r="K341" s="36"/>
      <c r="L341" s="36"/>
      <c r="M341" s="36"/>
      <c r="N341" s="36"/>
      <c r="O341" s="39"/>
    </row>
    <row r="342" spans="1:15">
      <c r="A342" s="33"/>
      <c r="B342" s="34"/>
      <c r="C342" s="35" t="str">
        <f t="shared" si="5"/>
        <v/>
      </c>
      <c r="D342" s="36"/>
      <c r="E342" s="36"/>
      <c r="F342" s="37" t="str">
        <f>IF(E342="","",IFERROR(VLOOKUP(E342,SETUP!$D$9:$F$20,2,FALSE),"Review"))</f>
        <v/>
      </c>
      <c r="G342" s="37" t="str">
        <f>IF(E342="","",IFERROR(VLOOKUP(E342,SETUP!$D$9:$F$20,3,FALSE),"Review"))</f>
        <v/>
      </c>
      <c r="H342" s="36"/>
      <c r="I342" s="36"/>
      <c r="J342" s="38"/>
      <c r="K342" s="36"/>
      <c r="L342" s="36"/>
      <c r="M342" s="36"/>
      <c r="N342" s="36"/>
      <c r="O342" s="39"/>
    </row>
    <row r="343" spans="1:15">
      <c r="A343" s="33"/>
      <c r="B343" s="34"/>
      <c r="C343" s="35" t="str">
        <f t="shared" si="5"/>
        <v/>
      </c>
      <c r="D343" s="36"/>
      <c r="E343" s="36"/>
      <c r="F343" s="37" t="str">
        <f>IF(E343="","",IFERROR(VLOOKUP(E343,SETUP!$D$9:$F$20,2,FALSE),"Review"))</f>
        <v/>
      </c>
      <c r="G343" s="37" t="str">
        <f>IF(E343="","",IFERROR(VLOOKUP(E343,SETUP!$D$9:$F$20,3,FALSE),"Review"))</f>
        <v/>
      </c>
      <c r="H343" s="36"/>
      <c r="I343" s="36"/>
      <c r="J343" s="38"/>
      <c r="K343" s="36"/>
      <c r="L343" s="36"/>
      <c r="M343" s="36"/>
      <c r="N343" s="36"/>
      <c r="O343" s="39"/>
    </row>
    <row r="344" spans="1:15">
      <c r="A344" s="33"/>
      <c r="B344" s="34"/>
      <c r="C344" s="35" t="str">
        <f t="shared" si="5"/>
        <v/>
      </c>
      <c r="D344" s="36"/>
      <c r="E344" s="36"/>
      <c r="F344" s="37" t="str">
        <f>IF(E344="","",IFERROR(VLOOKUP(E344,SETUP!$D$9:$F$20,2,FALSE),"Review"))</f>
        <v/>
      </c>
      <c r="G344" s="37" t="str">
        <f>IF(E344="","",IFERROR(VLOOKUP(E344,SETUP!$D$9:$F$20,3,FALSE),"Review"))</f>
        <v/>
      </c>
      <c r="H344" s="36"/>
      <c r="I344" s="36"/>
      <c r="J344" s="38"/>
      <c r="K344" s="36"/>
      <c r="L344" s="36"/>
      <c r="M344" s="36"/>
      <c r="N344" s="36"/>
      <c r="O344" s="39"/>
    </row>
    <row r="345" spans="1:15">
      <c r="A345" s="33"/>
      <c r="B345" s="34"/>
      <c r="C345" s="35" t="str">
        <f t="shared" si="5"/>
        <v/>
      </c>
      <c r="D345" s="36"/>
      <c r="E345" s="36"/>
      <c r="F345" s="37" t="str">
        <f>IF(E345="","",IFERROR(VLOOKUP(E345,SETUP!$D$9:$F$20,2,FALSE),"Review"))</f>
        <v/>
      </c>
      <c r="G345" s="37" t="str">
        <f>IF(E345="","",IFERROR(VLOOKUP(E345,SETUP!$D$9:$F$20,3,FALSE),"Review"))</f>
        <v/>
      </c>
      <c r="H345" s="36"/>
      <c r="I345" s="36"/>
      <c r="J345" s="38"/>
      <c r="K345" s="36"/>
      <c r="L345" s="36"/>
      <c r="M345" s="36"/>
      <c r="N345" s="36"/>
      <c r="O345" s="39"/>
    </row>
    <row r="346" spans="1:15">
      <c r="A346" s="33"/>
      <c r="B346" s="34"/>
      <c r="C346" s="35" t="str">
        <f t="shared" si="5"/>
        <v/>
      </c>
      <c r="D346" s="36"/>
      <c r="E346" s="36"/>
      <c r="F346" s="37" t="str">
        <f>IF(E346="","",IFERROR(VLOOKUP(E346,SETUP!$D$9:$F$20,2,FALSE),"Review"))</f>
        <v/>
      </c>
      <c r="G346" s="37" t="str">
        <f>IF(E346="","",IFERROR(VLOOKUP(E346,SETUP!$D$9:$F$20,3,FALSE),"Review"))</f>
        <v/>
      </c>
      <c r="H346" s="36"/>
      <c r="I346" s="36"/>
      <c r="J346" s="38"/>
      <c r="K346" s="36"/>
      <c r="L346" s="36"/>
      <c r="M346" s="36"/>
      <c r="N346" s="36"/>
      <c r="O346" s="39"/>
    </row>
    <row r="347" spans="1:15">
      <c r="A347" s="33"/>
      <c r="B347" s="34"/>
      <c r="C347" s="35" t="str">
        <f t="shared" si="5"/>
        <v/>
      </c>
      <c r="D347" s="36"/>
      <c r="E347" s="36"/>
      <c r="F347" s="37" t="str">
        <f>IF(E347="","",IFERROR(VLOOKUP(E347,SETUP!$D$9:$F$20,2,FALSE),"Review"))</f>
        <v/>
      </c>
      <c r="G347" s="37" t="str">
        <f>IF(E347="","",IFERROR(VLOOKUP(E347,SETUP!$D$9:$F$20,3,FALSE),"Review"))</f>
        <v/>
      </c>
      <c r="H347" s="36"/>
      <c r="I347" s="36"/>
      <c r="J347" s="38"/>
      <c r="K347" s="36"/>
      <c r="L347" s="36"/>
      <c r="M347" s="36"/>
      <c r="N347" s="36"/>
      <c r="O347" s="39"/>
    </row>
    <row r="348" spans="1:15">
      <c r="A348" s="33"/>
      <c r="B348" s="34"/>
      <c r="C348" s="35" t="str">
        <f t="shared" si="5"/>
        <v/>
      </c>
      <c r="D348" s="36"/>
      <c r="E348" s="36"/>
      <c r="F348" s="37" t="str">
        <f>IF(E348="","",IFERROR(VLOOKUP(E348,SETUP!$D$9:$F$20,2,FALSE),"Review"))</f>
        <v/>
      </c>
      <c r="G348" s="37" t="str">
        <f>IF(E348="","",IFERROR(VLOOKUP(E348,SETUP!$D$9:$F$20,3,FALSE),"Review"))</f>
        <v/>
      </c>
      <c r="H348" s="36"/>
      <c r="I348" s="36"/>
      <c r="J348" s="38"/>
      <c r="K348" s="36"/>
      <c r="L348" s="36"/>
      <c r="M348" s="36"/>
      <c r="N348" s="36"/>
      <c r="O348" s="39"/>
    </row>
    <row r="349" spans="1:15">
      <c r="A349" s="33"/>
      <c r="B349" s="34"/>
      <c r="C349" s="35" t="str">
        <f t="shared" si="5"/>
        <v/>
      </c>
      <c r="D349" s="36"/>
      <c r="E349" s="36"/>
      <c r="F349" s="37" t="str">
        <f>IF(E349="","",IFERROR(VLOOKUP(E349,SETUP!$D$9:$F$20,2,FALSE),"Review"))</f>
        <v/>
      </c>
      <c r="G349" s="37" t="str">
        <f>IF(E349="","",IFERROR(VLOOKUP(E349,SETUP!$D$9:$F$20,3,FALSE),"Review"))</f>
        <v/>
      </c>
      <c r="H349" s="36"/>
      <c r="I349" s="36"/>
      <c r="J349" s="38"/>
      <c r="K349" s="36"/>
      <c r="L349" s="36"/>
      <c r="M349" s="36"/>
      <c r="N349" s="36"/>
      <c r="O349" s="39"/>
    </row>
    <row r="350" spans="1:15">
      <c r="A350" s="33"/>
      <c r="B350" s="34"/>
      <c r="C350" s="35" t="str">
        <f t="shared" si="5"/>
        <v/>
      </c>
      <c r="D350" s="36"/>
      <c r="E350" s="36"/>
      <c r="F350" s="37" t="str">
        <f>IF(E350="","",IFERROR(VLOOKUP(E350,SETUP!$D$9:$F$20,2,FALSE),"Review"))</f>
        <v/>
      </c>
      <c r="G350" s="37" t="str">
        <f>IF(E350="","",IFERROR(VLOOKUP(E350,SETUP!$D$9:$F$20,3,FALSE),"Review"))</f>
        <v/>
      </c>
      <c r="H350" s="36"/>
      <c r="I350" s="36"/>
      <c r="J350" s="38"/>
      <c r="K350" s="36"/>
      <c r="L350" s="36"/>
      <c r="M350" s="36"/>
      <c r="N350" s="36"/>
      <c r="O350" s="39"/>
    </row>
    <row r="351" spans="1:15">
      <c r="A351" s="33"/>
      <c r="B351" s="34"/>
      <c r="C351" s="35" t="str">
        <f t="shared" si="5"/>
        <v/>
      </c>
      <c r="D351" s="36"/>
      <c r="E351" s="36"/>
      <c r="F351" s="37" t="str">
        <f>IF(E351="","",IFERROR(VLOOKUP(E351,SETUP!$D$9:$F$20,2,FALSE),"Review"))</f>
        <v/>
      </c>
      <c r="G351" s="37" t="str">
        <f>IF(E351="","",IFERROR(VLOOKUP(E351,SETUP!$D$9:$F$20,3,FALSE),"Review"))</f>
        <v/>
      </c>
      <c r="H351" s="36"/>
      <c r="I351" s="36"/>
      <c r="J351" s="38"/>
      <c r="K351" s="36"/>
      <c r="L351" s="36"/>
      <c r="M351" s="36"/>
      <c r="N351" s="36"/>
      <c r="O351" s="39"/>
    </row>
    <row r="352" spans="1:15">
      <c r="A352" s="33"/>
      <c r="B352" s="34"/>
      <c r="C352" s="35" t="str">
        <f t="shared" si="5"/>
        <v/>
      </c>
      <c r="D352" s="36"/>
      <c r="E352" s="36"/>
      <c r="F352" s="37" t="str">
        <f>IF(E352="","",IFERROR(VLOOKUP(E352,SETUP!$D$9:$F$20,2,FALSE),"Review"))</f>
        <v/>
      </c>
      <c r="G352" s="37" t="str">
        <f>IF(E352="","",IFERROR(VLOOKUP(E352,SETUP!$D$9:$F$20,3,FALSE),"Review"))</f>
        <v/>
      </c>
      <c r="H352" s="36"/>
      <c r="I352" s="36"/>
      <c r="J352" s="38"/>
      <c r="K352" s="36"/>
      <c r="L352" s="36"/>
      <c r="M352" s="36"/>
      <c r="N352" s="36"/>
      <c r="O352" s="39"/>
    </row>
    <row r="353" spans="1:15">
      <c r="A353" s="33"/>
      <c r="B353" s="34"/>
      <c r="C353" s="35" t="str">
        <f t="shared" si="5"/>
        <v/>
      </c>
      <c r="D353" s="36"/>
      <c r="E353" s="36"/>
      <c r="F353" s="37" t="str">
        <f>IF(E353="","",IFERROR(VLOOKUP(E353,SETUP!$D$9:$F$20,2,FALSE),"Review"))</f>
        <v/>
      </c>
      <c r="G353" s="37" t="str">
        <f>IF(E353="","",IFERROR(VLOOKUP(E353,SETUP!$D$9:$F$20,3,FALSE),"Review"))</f>
        <v/>
      </c>
      <c r="H353" s="36"/>
      <c r="I353" s="36"/>
      <c r="J353" s="38"/>
      <c r="K353" s="36"/>
      <c r="L353" s="36"/>
      <c r="M353" s="36"/>
      <c r="N353" s="36"/>
      <c r="O353" s="39"/>
    </row>
    <row r="354" spans="1:15">
      <c r="A354" s="33"/>
      <c r="B354" s="34"/>
      <c r="C354" s="35" t="str">
        <f t="shared" si="5"/>
        <v/>
      </c>
      <c r="D354" s="36"/>
      <c r="E354" s="36"/>
      <c r="F354" s="37" t="str">
        <f>IF(E354="","",IFERROR(VLOOKUP(E354,SETUP!$D$9:$F$20,2,FALSE),"Review"))</f>
        <v/>
      </c>
      <c r="G354" s="37" t="str">
        <f>IF(E354="","",IFERROR(VLOOKUP(E354,SETUP!$D$9:$F$20,3,FALSE),"Review"))</f>
        <v/>
      </c>
      <c r="H354" s="36"/>
      <c r="I354" s="36"/>
      <c r="J354" s="38"/>
      <c r="K354" s="36"/>
      <c r="L354" s="36"/>
      <c r="M354" s="36"/>
      <c r="N354" s="36"/>
      <c r="O354" s="39"/>
    </row>
    <row r="355" spans="1:15">
      <c r="A355" s="33"/>
      <c r="B355" s="34"/>
      <c r="C355" s="35" t="str">
        <f t="shared" si="5"/>
        <v/>
      </c>
      <c r="D355" s="36"/>
      <c r="E355" s="36"/>
      <c r="F355" s="37" t="str">
        <f>IF(E355="","",IFERROR(VLOOKUP(E355,SETUP!$D$9:$F$20,2,FALSE),"Review"))</f>
        <v/>
      </c>
      <c r="G355" s="37" t="str">
        <f>IF(E355="","",IFERROR(VLOOKUP(E355,SETUP!$D$9:$F$20,3,FALSE),"Review"))</f>
        <v/>
      </c>
      <c r="H355" s="36"/>
      <c r="I355" s="36"/>
      <c r="J355" s="38"/>
      <c r="K355" s="36"/>
      <c r="L355" s="36"/>
      <c r="M355" s="36"/>
      <c r="N355" s="36"/>
      <c r="O355" s="39"/>
    </row>
    <row r="356" spans="1:15">
      <c r="A356" s="33"/>
      <c r="B356" s="34"/>
      <c r="C356" s="35" t="str">
        <f t="shared" si="5"/>
        <v/>
      </c>
      <c r="D356" s="36"/>
      <c r="E356" s="36"/>
      <c r="F356" s="37" t="str">
        <f>IF(E356="","",IFERROR(VLOOKUP(E356,SETUP!$D$9:$F$20,2,FALSE),"Review"))</f>
        <v/>
      </c>
      <c r="G356" s="37" t="str">
        <f>IF(E356="","",IFERROR(VLOOKUP(E356,SETUP!$D$9:$F$20,3,FALSE),"Review"))</f>
        <v/>
      </c>
      <c r="H356" s="36"/>
      <c r="I356" s="36"/>
      <c r="J356" s="38"/>
      <c r="K356" s="36"/>
      <c r="L356" s="36"/>
      <c r="M356" s="36"/>
      <c r="N356" s="36"/>
      <c r="O356" s="39"/>
    </row>
    <row r="357" spans="1:15">
      <c r="A357" s="33"/>
      <c r="B357" s="34"/>
      <c r="C357" s="35" t="str">
        <f t="shared" si="5"/>
        <v/>
      </c>
      <c r="D357" s="36"/>
      <c r="E357" s="36"/>
      <c r="F357" s="37" t="str">
        <f>IF(E357="","",IFERROR(VLOOKUP(E357,SETUP!$D$9:$F$20,2,FALSE),"Review"))</f>
        <v/>
      </c>
      <c r="G357" s="37" t="str">
        <f>IF(E357="","",IFERROR(VLOOKUP(E357,SETUP!$D$9:$F$20,3,FALSE),"Review"))</f>
        <v/>
      </c>
      <c r="H357" s="36"/>
      <c r="I357" s="36"/>
      <c r="J357" s="38"/>
      <c r="K357" s="36"/>
      <c r="L357" s="36"/>
      <c r="M357" s="36"/>
      <c r="N357" s="36"/>
      <c r="O357" s="39"/>
    </row>
    <row r="358" spans="1:15">
      <c r="A358" s="33"/>
      <c r="B358" s="34"/>
      <c r="C358" s="35" t="str">
        <f t="shared" si="5"/>
        <v/>
      </c>
      <c r="D358" s="36"/>
      <c r="E358" s="36"/>
      <c r="F358" s="37" t="str">
        <f>IF(E358="","",IFERROR(VLOOKUP(E358,SETUP!$D$9:$F$20,2,FALSE),"Review"))</f>
        <v/>
      </c>
      <c r="G358" s="37" t="str">
        <f>IF(E358="","",IFERROR(VLOOKUP(E358,SETUP!$D$9:$F$20,3,FALSE),"Review"))</f>
        <v/>
      </c>
      <c r="H358" s="36"/>
      <c r="I358" s="36"/>
      <c r="J358" s="38"/>
      <c r="K358" s="36"/>
      <c r="L358" s="36"/>
      <c r="M358" s="36"/>
      <c r="N358" s="36"/>
      <c r="O358" s="39"/>
    </row>
    <row r="359" spans="1:15">
      <c r="A359" s="33"/>
      <c r="B359" s="34"/>
      <c r="C359" s="35" t="str">
        <f t="shared" si="5"/>
        <v/>
      </c>
      <c r="D359" s="36"/>
      <c r="E359" s="36"/>
      <c r="F359" s="37" t="str">
        <f>IF(E359="","",IFERROR(VLOOKUP(E359,SETUP!$D$9:$F$20,2,FALSE),"Review"))</f>
        <v/>
      </c>
      <c r="G359" s="37" t="str">
        <f>IF(E359="","",IFERROR(VLOOKUP(E359,SETUP!$D$9:$F$20,3,FALSE),"Review"))</f>
        <v/>
      </c>
      <c r="H359" s="36"/>
      <c r="I359" s="36"/>
      <c r="J359" s="38"/>
      <c r="K359" s="36"/>
      <c r="L359" s="36"/>
      <c r="M359" s="36"/>
      <c r="N359" s="36"/>
      <c r="O359" s="39"/>
    </row>
    <row r="360" spans="1:15">
      <c r="A360" s="33"/>
      <c r="B360" s="34"/>
      <c r="C360" s="35" t="str">
        <f t="shared" si="5"/>
        <v/>
      </c>
      <c r="D360" s="36"/>
      <c r="E360" s="36"/>
      <c r="F360" s="37" t="str">
        <f>IF(E360="","",IFERROR(VLOOKUP(E360,SETUP!$D$9:$F$20,2,FALSE),"Review"))</f>
        <v/>
      </c>
      <c r="G360" s="37" t="str">
        <f>IF(E360="","",IFERROR(VLOOKUP(E360,SETUP!$D$9:$F$20,3,FALSE),"Review"))</f>
        <v/>
      </c>
      <c r="H360" s="36"/>
      <c r="I360" s="36"/>
      <c r="J360" s="38"/>
      <c r="K360" s="36"/>
      <c r="L360" s="36"/>
      <c r="M360" s="36"/>
      <c r="N360" s="36"/>
      <c r="O360" s="39"/>
    </row>
    <row r="361" spans="1:15">
      <c r="A361" s="33"/>
      <c r="B361" s="34"/>
      <c r="C361" s="35" t="str">
        <f t="shared" si="5"/>
        <v/>
      </c>
      <c r="D361" s="36"/>
      <c r="E361" s="36"/>
      <c r="F361" s="37" t="str">
        <f>IF(E361="","",IFERROR(VLOOKUP(E361,SETUP!$D$9:$F$20,2,FALSE),"Review"))</f>
        <v/>
      </c>
      <c r="G361" s="37" t="str">
        <f>IF(E361="","",IFERROR(VLOOKUP(E361,SETUP!$D$9:$F$20,3,FALSE),"Review"))</f>
        <v/>
      </c>
      <c r="H361" s="36"/>
      <c r="I361" s="36"/>
      <c r="J361" s="38"/>
      <c r="K361" s="36"/>
      <c r="L361" s="36"/>
      <c r="M361" s="36"/>
      <c r="N361" s="36"/>
      <c r="O361" s="39"/>
    </row>
    <row r="362" spans="1:15">
      <c r="A362" s="33"/>
      <c r="B362" s="34"/>
      <c r="C362" s="35" t="str">
        <f t="shared" si="5"/>
        <v/>
      </c>
      <c r="D362" s="36"/>
      <c r="E362" s="36"/>
      <c r="F362" s="37" t="str">
        <f>IF(E362="","",IFERROR(VLOOKUP(E362,SETUP!$D$9:$F$20,2,FALSE),"Review"))</f>
        <v/>
      </c>
      <c r="G362" s="37" t="str">
        <f>IF(E362="","",IFERROR(VLOOKUP(E362,SETUP!$D$9:$F$20,3,FALSE),"Review"))</f>
        <v/>
      </c>
      <c r="H362" s="36"/>
      <c r="I362" s="36"/>
      <c r="J362" s="38"/>
      <c r="K362" s="36"/>
      <c r="L362" s="36"/>
      <c r="M362" s="36"/>
      <c r="N362" s="36"/>
      <c r="O362" s="39"/>
    </row>
    <row r="363" spans="1:15">
      <c r="A363" s="33"/>
      <c r="B363" s="34"/>
      <c r="C363" s="35" t="str">
        <f t="shared" si="5"/>
        <v/>
      </c>
      <c r="D363" s="36"/>
      <c r="E363" s="36"/>
      <c r="F363" s="37" t="str">
        <f>IF(E363="","",IFERROR(VLOOKUP(E363,SETUP!$D$9:$F$20,2,FALSE),"Review"))</f>
        <v/>
      </c>
      <c r="G363" s="37" t="str">
        <f>IF(E363="","",IFERROR(VLOOKUP(E363,SETUP!$D$9:$F$20,3,FALSE),"Review"))</f>
        <v/>
      </c>
      <c r="H363" s="36"/>
      <c r="I363" s="36"/>
      <c r="J363" s="38"/>
      <c r="K363" s="36"/>
      <c r="L363" s="36"/>
      <c r="M363" s="36"/>
      <c r="N363" s="36"/>
      <c r="O363" s="39"/>
    </row>
    <row r="364" spans="1:15">
      <c r="A364" s="33"/>
      <c r="B364" s="34"/>
      <c r="C364" s="35" t="str">
        <f t="shared" si="5"/>
        <v/>
      </c>
      <c r="D364" s="36"/>
      <c r="E364" s="36"/>
      <c r="F364" s="37" t="str">
        <f>IF(E364="","",IFERROR(VLOOKUP(E364,SETUP!$D$9:$F$20,2,FALSE),"Review"))</f>
        <v/>
      </c>
      <c r="G364" s="37" t="str">
        <f>IF(E364="","",IFERROR(VLOOKUP(E364,SETUP!$D$9:$F$20,3,FALSE),"Review"))</f>
        <v/>
      </c>
      <c r="H364" s="36"/>
      <c r="I364" s="36"/>
      <c r="J364" s="38"/>
      <c r="K364" s="36"/>
      <c r="L364" s="36"/>
      <c r="M364" s="36"/>
      <c r="N364" s="36"/>
      <c r="O364" s="39"/>
    </row>
    <row r="365" spans="1:15">
      <c r="A365" s="33"/>
      <c r="B365" s="34"/>
      <c r="C365" s="35" t="str">
        <f t="shared" si="5"/>
        <v/>
      </c>
      <c r="D365" s="36"/>
      <c r="E365" s="36"/>
      <c r="F365" s="37" t="str">
        <f>IF(E365="","",IFERROR(VLOOKUP(E365,SETUP!$D$9:$F$20,2,FALSE),"Review"))</f>
        <v/>
      </c>
      <c r="G365" s="37" t="str">
        <f>IF(E365="","",IFERROR(VLOOKUP(E365,SETUP!$D$9:$F$20,3,FALSE),"Review"))</f>
        <v/>
      </c>
      <c r="H365" s="36"/>
      <c r="I365" s="36"/>
      <c r="J365" s="38"/>
      <c r="K365" s="36"/>
      <c r="L365" s="36"/>
      <c r="M365" s="36"/>
      <c r="N365" s="36"/>
      <c r="O365" s="39"/>
    </row>
    <row r="366" spans="1:15">
      <c r="A366" s="33"/>
      <c r="B366" s="34"/>
      <c r="C366" s="35" t="str">
        <f t="shared" si="5"/>
        <v/>
      </c>
      <c r="D366" s="36"/>
      <c r="E366" s="36"/>
      <c r="F366" s="37" t="str">
        <f>IF(E366="","",IFERROR(VLOOKUP(E366,SETUP!$D$9:$F$20,2,FALSE),"Review"))</f>
        <v/>
      </c>
      <c r="G366" s="37" t="str">
        <f>IF(E366="","",IFERROR(VLOOKUP(E366,SETUP!$D$9:$F$20,3,FALSE),"Review"))</f>
        <v/>
      </c>
      <c r="H366" s="36"/>
      <c r="I366" s="36"/>
      <c r="J366" s="38"/>
      <c r="K366" s="36"/>
      <c r="L366" s="36"/>
      <c r="M366" s="36"/>
      <c r="N366" s="36"/>
      <c r="O366" s="39"/>
    </row>
    <row r="367" spans="1:15">
      <c r="A367" s="33"/>
      <c r="B367" s="34"/>
      <c r="C367" s="35" t="str">
        <f t="shared" si="5"/>
        <v/>
      </c>
      <c r="D367" s="36"/>
      <c r="E367" s="36"/>
      <c r="F367" s="37" t="str">
        <f>IF(E367="","",IFERROR(VLOOKUP(E367,SETUP!$D$9:$F$20,2,FALSE),"Review"))</f>
        <v/>
      </c>
      <c r="G367" s="37" t="str">
        <f>IF(E367="","",IFERROR(VLOOKUP(E367,SETUP!$D$9:$F$20,3,FALSE),"Review"))</f>
        <v/>
      </c>
      <c r="H367" s="36"/>
      <c r="I367" s="36"/>
      <c r="J367" s="38"/>
      <c r="K367" s="36"/>
      <c r="L367" s="36"/>
      <c r="M367" s="36"/>
      <c r="N367" s="36"/>
      <c r="O367" s="39"/>
    </row>
    <row r="368" spans="1:15">
      <c r="A368" s="33"/>
      <c r="B368" s="34"/>
      <c r="C368" s="35" t="str">
        <f t="shared" si="5"/>
        <v/>
      </c>
      <c r="D368" s="36"/>
      <c r="E368" s="36"/>
      <c r="F368" s="37" t="str">
        <f>IF(E368="","",IFERROR(VLOOKUP(E368,SETUP!$D$9:$F$20,2,FALSE),"Review"))</f>
        <v/>
      </c>
      <c r="G368" s="37" t="str">
        <f>IF(E368="","",IFERROR(VLOOKUP(E368,SETUP!$D$9:$F$20,3,FALSE),"Review"))</f>
        <v/>
      </c>
      <c r="H368" s="36"/>
      <c r="I368" s="36"/>
      <c r="J368" s="38"/>
      <c r="K368" s="36"/>
      <c r="L368" s="36"/>
      <c r="M368" s="36"/>
      <c r="N368" s="36"/>
      <c r="O368" s="39"/>
    </row>
    <row r="369" spans="1:15">
      <c r="A369" s="33"/>
      <c r="B369" s="34"/>
      <c r="C369" s="35" t="str">
        <f t="shared" si="5"/>
        <v/>
      </c>
      <c r="D369" s="36"/>
      <c r="E369" s="36"/>
      <c r="F369" s="37" t="str">
        <f>IF(E369="","",IFERROR(VLOOKUP(E369,SETUP!$D$9:$F$20,2,FALSE),"Review"))</f>
        <v/>
      </c>
      <c r="G369" s="37" t="str">
        <f>IF(E369="","",IFERROR(VLOOKUP(E369,SETUP!$D$9:$F$20,3,FALSE),"Review"))</f>
        <v/>
      </c>
      <c r="H369" s="36"/>
      <c r="I369" s="36"/>
      <c r="J369" s="38"/>
      <c r="K369" s="36"/>
      <c r="L369" s="36"/>
      <c r="M369" s="36"/>
      <c r="N369" s="36"/>
      <c r="O369" s="39"/>
    </row>
    <row r="370" spans="1:15">
      <c r="A370" s="33"/>
      <c r="B370" s="34"/>
      <c r="C370" s="35" t="str">
        <f t="shared" si="5"/>
        <v/>
      </c>
      <c r="D370" s="36"/>
      <c r="E370" s="36"/>
      <c r="F370" s="37" t="str">
        <f>IF(E370="","",IFERROR(VLOOKUP(E370,SETUP!$D$9:$F$20,2,FALSE),"Review"))</f>
        <v/>
      </c>
      <c r="G370" s="37" t="str">
        <f>IF(E370="","",IFERROR(VLOOKUP(E370,SETUP!$D$9:$F$20,3,FALSE),"Review"))</f>
        <v/>
      </c>
      <c r="H370" s="36"/>
      <c r="I370" s="36"/>
      <c r="J370" s="38"/>
      <c r="K370" s="36"/>
      <c r="L370" s="36"/>
      <c r="M370" s="36"/>
      <c r="N370" s="36"/>
      <c r="O370" s="39"/>
    </row>
    <row r="371" spans="1:15">
      <c r="A371" s="33"/>
      <c r="B371" s="34"/>
      <c r="C371" s="35" t="str">
        <f t="shared" si="5"/>
        <v/>
      </c>
      <c r="D371" s="36"/>
      <c r="E371" s="36"/>
      <c r="F371" s="37" t="str">
        <f>IF(E371="","",IFERROR(VLOOKUP(E371,SETUP!$D$9:$F$20,2,FALSE),"Review"))</f>
        <v/>
      </c>
      <c r="G371" s="37" t="str">
        <f>IF(E371="","",IFERROR(VLOOKUP(E371,SETUP!$D$9:$F$20,3,FALSE),"Review"))</f>
        <v/>
      </c>
      <c r="H371" s="36"/>
      <c r="I371" s="36"/>
      <c r="J371" s="38"/>
      <c r="K371" s="36"/>
      <c r="L371" s="36"/>
      <c r="M371" s="36"/>
      <c r="N371" s="36"/>
      <c r="O371" s="39"/>
    </row>
    <row r="372" spans="1:15">
      <c r="A372" s="33"/>
      <c r="B372" s="34"/>
      <c r="C372" s="35" t="str">
        <f t="shared" si="5"/>
        <v/>
      </c>
      <c r="D372" s="36"/>
      <c r="E372" s="36"/>
      <c r="F372" s="37" t="str">
        <f>IF(E372="","",IFERROR(VLOOKUP(E372,SETUP!$D$9:$F$20,2,FALSE),"Review"))</f>
        <v/>
      </c>
      <c r="G372" s="37" t="str">
        <f>IF(E372="","",IFERROR(VLOOKUP(E372,SETUP!$D$9:$F$20,3,FALSE),"Review"))</f>
        <v/>
      </c>
      <c r="H372" s="36"/>
      <c r="I372" s="36"/>
      <c r="J372" s="38"/>
      <c r="K372" s="36"/>
      <c r="L372" s="36"/>
      <c r="M372" s="36"/>
      <c r="N372" s="36"/>
      <c r="O372" s="39"/>
    </row>
    <row r="373" spans="1:15">
      <c r="A373" s="33"/>
      <c r="B373" s="34"/>
      <c r="C373" s="35" t="str">
        <f t="shared" si="5"/>
        <v/>
      </c>
      <c r="D373" s="36"/>
      <c r="E373" s="36"/>
      <c r="F373" s="37" t="str">
        <f>IF(E373="","",IFERROR(VLOOKUP(E373,SETUP!$D$9:$F$20,2,FALSE),"Review"))</f>
        <v/>
      </c>
      <c r="G373" s="37" t="str">
        <f>IF(E373="","",IFERROR(VLOOKUP(E373,SETUP!$D$9:$F$20,3,FALSE),"Review"))</f>
        <v/>
      </c>
      <c r="H373" s="36"/>
      <c r="I373" s="36"/>
      <c r="J373" s="38"/>
      <c r="K373" s="36"/>
      <c r="L373" s="36"/>
      <c r="M373" s="36"/>
      <c r="N373" s="36"/>
      <c r="O373" s="39"/>
    </row>
    <row r="374" spans="1:15">
      <c r="A374" s="33"/>
      <c r="B374" s="34"/>
      <c r="C374" s="35" t="str">
        <f t="shared" si="5"/>
        <v/>
      </c>
      <c r="D374" s="36"/>
      <c r="E374" s="36"/>
      <c r="F374" s="37" t="str">
        <f>IF(E374="","",IFERROR(VLOOKUP(E374,SETUP!$D$9:$F$20,2,FALSE),"Review"))</f>
        <v/>
      </c>
      <c r="G374" s="37" t="str">
        <f>IF(E374="","",IFERROR(VLOOKUP(E374,SETUP!$D$9:$F$20,3,FALSE),"Review"))</f>
        <v/>
      </c>
      <c r="H374" s="36"/>
      <c r="I374" s="36"/>
      <c r="J374" s="38"/>
      <c r="K374" s="36"/>
      <c r="L374" s="36"/>
      <c r="M374" s="36"/>
      <c r="N374" s="36"/>
      <c r="O374" s="39"/>
    </row>
    <row r="375" spans="1:15">
      <c r="A375" s="33"/>
      <c r="B375" s="34"/>
      <c r="C375" s="35" t="str">
        <f t="shared" si="5"/>
        <v/>
      </c>
      <c r="D375" s="36"/>
      <c r="E375" s="36"/>
      <c r="F375" s="37" t="str">
        <f>IF(E375="","",IFERROR(VLOOKUP(E375,SETUP!$D$9:$F$20,2,FALSE),"Review"))</f>
        <v/>
      </c>
      <c r="G375" s="37" t="str">
        <f>IF(E375="","",IFERROR(VLOOKUP(E375,SETUP!$D$9:$F$20,3,FALSE),"Review"))</f>
        <v/>
      </c>
      <c r="H375" s="36"/>
      <c r="I375" s="36"/>
      <c r="J375" s="38"/>
      <c r="K375" s="36"/>
      <c r="L375" s="36"/>
      <c r="M375" s="36"/>
      <c r="N375" s="36"/>
      <c r="O375" s="39"/>
    </row>
    <row r="376" spans="1:15">
      <c r="A376" s="33"/>
      <c r="B376" s="34"/>
      <c r="C376" s="35" t="str">
        <f t="shared" si="5"/>
        <v/>
      </c>
      <c r="D376" s="36"/>
      <c r="E376" s="36"/>
      <c r="F376" s="37" t="str">
        <f>IF(E376="","",IFERROR(VLOOKUP(E376,SETUP!$D$9:$F$20,2,FALSE),"Review"))</f>
        <v/>
      </c>
      <c r="G376" s="37" t="str">
        <f>IF(E376="","",IFERROR(VLOOKUP(E376,SETUP!$D$9:$F$20,3,FALSE),"Review"))</f>
        <v/>
      </c>
      <c r="H376" s="36"/>
      <c r="I376" s="36"/>
      <c r="J376" s="38"/>
      <c r="K376" s="36"/>
      <c r="L376" s="36"/>
      <c r="M376" s="36"/>
      <c r="N376" s="36"/>
      <c r="O376" s="39"/>
    </row>
    <row r="377" spans="1:15">
      <c r="A377" s="33"/>
      <c r="B377" s="34"/>
      <c r="C377" s="35" t="str">
        <f t="shared" si="5"/>
        <v/>
      </c>
      <c r="D377" s="36"/>
      <c r="E377" s="36"/>
      <c r="F377" s="37" t="str">
        <f>IF(E377="","",IFERROR(VLOOKUP(E377,SETUP!$D$9:$F$20,2,FALSE),"Review"))</f>
        <v/>
      </c>
      <c r="G377" s="37" t="str">
        <f>IF(E377="","",IFERROR(VLOOKUP(E377,SETUP!$D$9:$F$20,3,FALSE),"Review"))</f>
        <v/>
      </c>
      <c r="H377" s="36"/>
      <c r="I377" s="36"/>
      <c r="J377" s="38"/>
      <c r="K377" s="36"/>
      <c r="L377" s="36"/>
      <c r="M377" s="36"/>
      <c r="N377" s="36"/>
      <c r="O377" s="39"/>
    </row>
    <row r="378" spans="1:15">
      <c r="A378" s="33"/>
      <c r="B378" s="34"/>
      <c r="C378" s="35" t="str">
        <f t="shared" si="5"/>
        <v/>
      </c>
      <c r="D378" s="36"/>
      <c r="E378" s="36"/>
      <c r="F378" s="37" t="str">
        <f>IF(E378="","",IFERROR(VLOOKUP(E378,SETUP!$D$9:$F$20,2,FALSE),"Review"))</f>
        <v/>
      </c>
      <c r="G378" s="37" t="str">
        <f>IF(E378="","",IFERROR(VLOOKUP(E378,SETUP!$D$9:$F$20,3,FALSE),"Review"))</f>
        <v/>
      </c>
      <c r="H378" s="36"/>
      <c r="I378" s="36"/>
      <c r="J378" s="38"/>
      <c r="K378" s="36"/>
      <c r="L378" s="36"/>
      <c r="M378" s="36"/>
      <c r="N378" s="36"/>
      <c r="O378" s="39"/>
    </row>
    <row r="379" spans="1:15">
      <c r="A379" s="33"/>
      <c r="B379" s="34"/>
      <c r="C379" s="35" t="str">
        <f t="shared" si="5"/>
        <v/>
      </c>
      <c r="D379" s="36"/>
      <c r="E379" s="36"/>
      <c r="F379" s="37" t="str">
        <f>IF(E379="","",IFERROR(VLOOKUP(E379,SETUP!$D$9:$F$20,2,FALSE),"Review"))</f>
        <v/>
      </c>
      <c r="G379" s="37" t="str">
        <f>IF(E379="","",IFERROR(VLOOKUP(E379,SETUP!$D$9:$F$20,3,FALSE),"Review"))</f>
        <v/>
      </c>
      <c r="H379" s="36"/>
      <c r="I379" s="36"/>
      <c r="J379" s="38"/>
      <c r="K379" s="36"/>
      <c r="L379" s="36"/>
      <c r="M379" s="36"/>
      <c r="N379" s="36"/>
      <c r="O379" s="39"/>
    </row>
    <row r="380" spans="1:15">
      <c r="A380" s="33"/>
      <c r="B380" s="34"/>
      <c r="C380" s="35" t="str">
        <f t="shared" si="5"/>
        <v/>
      </c>
      <c r="D380" s="36"/>
      <c r="E380" s="36"/>
      <c r="F380" s="37" t="str">
        <f>IF(E380="","",IFERROR(VLOOKUP(E380,SETUP!$D$9:$F$20,2,FALSE),"Review"))</f>
        <v/>
      </c>
      <c r="G380" s="37" t="str">
        <f>IF(E380="","",IFERROR(VLOOKUP(E380,SETUP!$D$9:$F$20,3,FALSE),"Review"))</f>
        <v/>
      </c>
      <c r="H380" s="36"/>
      <c r="I380" s="36"/>
      <c r="J380" s="38"/>
      <c r="K380" s="36"/>
      <c r="L380" s="36"/>
      <c r="M380" s="36"/>
      <c r="N380" s="36"/>
      <c r="O380" s="39"/>
    </row>
    <row r="381" spans="1:15">
      <c r="A381" s="33"/>
      <c r="B381" s="34"/>
      <c r="C381" s="35" t="str">
        <f t="shared" si="5"/>
        <v/>
      </c>
      <c r="D381" s="36"/>
      <c r="E381" s="36"/>
      <c r="F381" s="37" t="str">
        <f>IF(E381="","",IFERROR(VLOOKUP(E381,SETUP!$D$9:$F$20,2,FALSE),"Review"))</f>
        <v/>
      </c>
      <c r="G381" s="37" t="str">
        <f>IF(E381="","",IFERROR(VLOOKUP(E381,SETUP!$D$9:$F$20,3,FALSE),"Review"))</f>
        <v/>
      </c>
      <c r="H381" s="36"/>
      <c r="I381" s="36"/>
      <c r="J381" s="38"/>
      <c r="K381" s="36"/>
      <c r="L381" s="36"/>
      <c r="M381" s="36"/>
      <c r="N381" s="36"/>
      <c r="O381" s="39"/>
    </row>
    <row r="382" spans="1:15">
      <c r="A382" s="33"/>
      <c r="B382" s="34"/>
      <c r="C382" s="35" t="str">
        <f t="shared" si="5"/>
        <v/>
      </c>
      <c r="D382" s="36"/>
      <c r="E382" s="36"/>
      <c r="F382" s="37" t="str">
        <f>IF(E382="","",IFERROR(VLOOKUP(E382,SETUP!$D$9:$F$20,2,FALSE),"Review"))</f>
        <v/>
      </c>
      <c r="G382" s="37" t="str">
        <f>IF(E382="","",IFERROR(VLOOKUP(E382,SETUP!$D$9:$F$20,3,FALSE),"Review"))</f>
        <v/>
      </c>
      <c r="H382" s="36"/>
      <c r="I382" s="36"/>
      <c r="J382" s="38"/>
      <c r="K382" s="36"/>
      <c r="L382" s="36"/>
      <c r="M382" s="36"/>
      <c r="N382" s="36"/>
      <c r="O382" s="39"/>
    </row>
    <row r="383" spans="1:15">
      <c r="A383" s="33"/>
      <c r="B383" s="34"/>
      <c r="C383" s="35" t="str">
        <f t="shared" si="5"/>
        <v/>
      </c>
      <c r="D383" s="36"/>
      <c r="E383" s="36"/>
      <c r="F383" s="37" t="str">
        <f>IF(E383="","",IFERROR(VLOOKUP(E383,SETUP!$D$9:$F$20,2,FALSE),"Review"))</f>
        <v/>
      </c>
      <c r="G383" s="37" t="str">
        <f>IF(E383="","",IFERROR(VLOOKUP(E383,SETUP!$D$9:$F$20,3,FALSE),"Review"))</f>
        <v/>
      </c>
      <c r="H383" s="36"/>
      <c r="I383" s="36"/>
      <c r="J383" s="38"/>
      <c r="K383" s="36"/>
      <c r="L383" s="36"/>
      <c r="M383" s="36"/>
      <c r="N383" s="36"/>
      <c r="O383" s="39"/>
    </row>
    <row r="384" spans="1:15">
      <c r="A384" s="33"/>
      <c r="B384" s="34"/>
      <c r="C384" s="35" t="str">
        <f t="shared" si="5"/>
        <v/>
      </c>
      <c r="D384" s="36"/>
      <c r="E384" s="36"/>
      <c r="F384" s="37" t="str">
        <f>IF(E384="","",IFERROR(VLOOKUP(E384,SETUP!$D$9:$F$20,2,FALSE),"Review"))</f>
        <v/>
      </c>
      <c r="G384" s="37" t="str">
        <f>IF(E384="","",IFERROR(VLOOKUP(E384,SETUP!$D$9:$F$20,3,FALSE),"Review"))</f>
        <v/>
      </c>
      <c r="H384" s="36"/>
      <c r="I384" s="36"/>
      <c r="J384" s="38"/>
      <c r="K384" s="36"/>
      <c r="L384" s="36"/>
      <c r="M384" s="36"/>
      <c r="N384" s="36"/>
      <c r="O384" s="39"/>
    </row>
    <row r="385" spans="1:15">
      <c r="A385" s="33"/>
      <c r="B385" s="34"/>
      <c r="C385" s="35" t="str">
        <f t="shared" si="5"/>
        <v/>
      </c>
      <c r="D385" s="36"/>
      <c r="E385" s="36"/>
      <c r="F385" s="37" t="str">
        <f>IF(E385="","",IFERROR(VLOOKUP(E385,SETUP!$D$9:$F$20,2,FALSE),"Review"))</f>
        <v/>
      </c>
      <c r="G385" s="37" t="str">
        <f>IF(E385="","",IFERROR(VLOOKUP(E385,SETUP!$D$9:$F$20,3,FALSE),"Review"))</f>
        <v/>
      </c>
      <c r="H385" s="36"/>
      <c r="I385" s="36"/>
      <c r="J385" s="38"/>
      <c r="K385" s="36"/>
      <c r="L385" s="36"/>
      <c r="M385" s="36"/>
      <c r="N385" s="36"/>
      <c r="O385" s="39"/>
    </row>
    <row r="386" spans="1:15">
      <c r="A386" s="33"/>
      <c r="B386" s="34"/>
      <c r="C386" s="35" t="str">
        <f t="shared" si="5"/>
        <v/>
      </c>
      <c r="D386" s="36"/>
      <c r="E386" s="36"/>
      <c r="F386" s="37" t="str">
        <f>IF(E386="","",IFERROR(VLOOKUP(E386,SETUP!$D$9:$F$20,2,FALSE),"Review"))</f>
        <v/>
      </c>
      <c r="G386" s="37" t="str">
        <f>IF(E386="","",IFERROR(VLOOKUP(E386,SETUP!$D$9:$F$20,3,FALSE),"Review"))</f>
        <v/>
      </c>
      <c r="H386" s="36"/>
      <c r="I386" s="36"/>
      <c r="J386" s="38"/>
      <c r="K386" s="36"/>
      <c r="L386" s="36"/>
      <c r="M386" s="36"/>
      <c r="N386" s="36"/>
      <c r="O386" s="39"/>
    </row>
    <row r="387" spans="1:15">
      <c r="A387" s="33"/>
      <c r="B387" s="34"/>
      <c r="C387" s="35" t="str">
        <f t="shared" si="5"/>
        <v/>
      </c>
      <c r="D387" s="36"/>
      <c r="E387" s="36"/>
      <c r="F387" s="37" t="str">
        <f>IF(E387="","",IFERROR(VLOOKUP(E387,SETUP!$D$9:$F$20,2,FALSE),"Review"))</f>
        <v/>
      </c>
      <c r="G387" s="37" t="str">
        <f>IF(E387="","",IFERROR(VLOOKUP(E387,SETUP!$D$9:$F$20,3,FALSE),"Review"))</f>
        <v/>
      </c>
      <c r="H387" s="36"/>
      <c r="I387" s="36"/>
      <c r="J387" s="38"/>
      <c r="K387" s="36"/>
      <c r="L387" s="36"/>
      <c r="M387" s="36"/>
      <c r="N387" s="36"/>
      <c r="O387" s="39"/>
    </row>
    <row r="388" spans="1:15">
      <c r="A388" s="33"/>
      <c r="B388" s="34"/>
      <c r="C388" s="35" t="str">
        <f t="shared" si="5"/>
        <v/>
      </c>
      <c r="D388" s="36"/>
      <c r="E388" s="36"/>
      <c r="F388" s="37" t="str">
        <f>IF(E388="","",IFERROR(VLOOKUP(E388,SETUP!$D$9:$F$20,2,FALSE),"Review"))</f>
        <v/>
      </c>
      <c r="G388" s="37" t="str">
        <f>IF(E388="","",IFERROR(VLOOKUP(E388,SETUP!$D$9:$F$20,3,FALSE),"Review"))</f>
        <v/>
      </c>
      <c r="H388" s="36"/>
      <c r="I388" s="36"/>
      <c r="J388" s="38"/>
      <c r="K388" s="36"/>
      <c r="L388" s="36"/>
      <c r="M388" s="36"/>
      <c r="N388" s="36"/>
      <c r="O388" s="39"/>
    </row>
    <row r="389" spans="1:15">
      <c r="A389" s="33"/>
      <c r="B389" s="34"/>
      <c r="C389" s="35" t="str">
        <f t="shared" si="5"/>
        <v/>
      </c>
      <c r="D389" s="36"/>
      <c r="E389" s="36"/>
      <c r="F389" s="37" t="str">
        <f>IF(E389="","",IFERROR(VLOOKUP(E389,SETUP!$D$9:$F$20,2,FALSE),"Review"))</f>
        <v/>
      </c>
      <c r="G389" s="37" t="str">
        <f>IF(E389="","",IFERROR(VLOOKUP(E389,SETUP!$D$9:$F$20,3,FALSE),"Review"))</f>
        <v/>
      </c>
      <c r="H389" s="36"/>
      <c r="I389" s="36"/>
      <c r="J389" s="38"/>
      <c r="K389" s="36"/>
      <c r="L389" s="36"/>
      <c r="M389" s="36"/>
      <c r="N389" s="36"/>
      <c r="O389" s="39"/>
    </row>
    <row r="390" spans="1:15">
      <c r="A390" s="33"/>
      <c r="B390" s="34"/>
      <c r="C390" s="35" t="str">
        <f t="shared" ref="C390:C453" si="6">IF(B390="","",DATE(YEAR(B390),MONTH(B390),1))</f>
        <v/>
      </c>
      <c r="D390" s="36"/>
      <c r="E390" s="36"/>
      <c r="F390" s="37" t="str">
        <f>IF(E390="","",IFERROR(VLOOKUP(E390,SETUP!$D$9:$F$20,2,FALSE),"Review"))</f>
        <v/>
      </c>
      <c r="G390" s="37" t="str">
        <f>IF(E390="","",IFERROR(VLOOKUP(E390,SETUP!$D$9:$F$20,3,FALSE),"Review"))</f>
        <v/>
      </c>
      <c r="H390" s="36"/>
      <c r="I390" s="36"/>
      <c r="J390" s="38"/>
      <c r="K390" s="36"/>
      <c r="L390" s="36"/>
      <c r="M390" s="36"/>
      <c r="N390" s="36"/>
      <c r="O390" s="39"/>
    </row>
    <row r="391" spans="1:15">
      <c r="A391" s="33"/>
      <c r="B391" s="34"/>
      <c r="C391" s="35" t="str">
        <f t="shared" si="6"/>
        <v/>
      </c>
      <c r="D391" s="36"/>
      <c r="E391" s="36"/>
      <c r="F391" s="37" t="str">
        <f>IF(E391="","",IFERROR(VLOOKUP(E391,SETUP!$D$9:$F$20,2,FALSE),"Review"))</f>
        <v/>
      </c>
      <c r="G391" s="37" t="str">
        <f>IF(E391="","",IFERROR(VLOOKUP(E391,SETUP!$D$9:$F$20,3,FALSE),"Review"))</f>
        <v/>
      </c>
      <c r="H391" s="36"/>
      <c r="I391" s="36"/>
      <c r="J391" s="38"/>
      <c r="K391" s="36"/>
      <c r="L391" s="36"/>
      <c r="M391" s="36"/>
      <c r="N391" s="36"/>
      <c r="O391" s="39"/>
    </row>
    <row r="392" spans="1:15">
      <c r="A392" s="33"/>
      <c r="B392" s="34"/>
      <c r="C392" s="35" t="str">
        <f t="shared" si="6"/>
        <v/>
      </c>
      <c r="D392" s="36"/>
      <c r="E392" s="36"/>
      <c r="F392" s="37" t="str">
        <f>IF(E392="","",IFERROR(VLOOKUP(E392,SETUP!$D$9:$F$20,2,FALSE),"Review"))</f>
        <v/>
      </c>
      <c r="G392" s="37" t="str">
        <f>IF(E392="","",IFERROR(VLOOKUP(E392,SETUP!$D$9:$F$20,3,FALSE),"Review"))</f>
        <v/>
      </c>
      <c r="H392" s="36"/>
      <c r="I392" s="36"/>
      <c r="J392" s="38"/>
      <c r="K392" s="36"/>
      <c r="L392" s="36"/>
      <c r="M392" s="36"/>
      <c r="N392" s="36"/>
      <c r="O392" s="39"/>
    </row>
    <row r="393" spans="1:15">
      <c r="A393" s="33"/>
      <c r="B393" s="34"/>
      <c r="C393" s="35" t="str">
        <f t="shared" si="6"/>
        <v/>
      </c>
      <c r="D393" s="36"/>
      <c r="E393" s="36"/>
      <c r="F393" s="37" t="str">
        <f>IF(E393="","",IFERROR(VLOOKUP(E393,SETUP!$D$9:$F$20,2,FALSE),"Review"))</f>
        <v/>
      </c>
      <c r="G393" s="37" t="str">
        <f>IF(E393="","",IFERROR(VLOOKUP(E393,SETUP!$D$9:$F$20,3,FALSE),"Review"))</f>
        <v/>
      </c>
      <c r="H393" s="36"/>
      <c r="I393" s="36"/>
      <c r="J393" s="38"/>
      <c r="K393" s="36"/>
      <c r="L393" s="36"/>
      <c r="M393" s="36"/>
      <c r="N393" s="36"/>
      <c r="O393" s="39"/>
    </row>
    <row r="394" spans="1:15">
      <c r="A394" s="33"/>
      <c r="B394" s="34"/>
      <c r="C394" s="35" t="str">
        <f t="shared" si="6"/>
        <v/>
      </c>
      <c r="D394" s="36"/>
      <c r="E394" s="36"/>
      <c r="F394" s="37" t="str">
        <f>IF(E394="","",IFERROR(VLOOKUP(E394,SETUP!$D$9:$F$20,2,FALSE),"Review"))</f>
        <v/>
      </c>
      <c r="G394" s="37" t="str">
        <f>IF(E394="","",IFERROR(VLOOKUP(E394,SETUP!$D$9:$F$20,3,FALSE),"Review"))</f>
        <v/>
      </c>
      <c r="H394" s="36"/>
      <c r="I394" s="36"/>
      <c r="J394" s="38"/>
      <c r="K394" s="36"/>
      <c r="L394" s="36"/>
      <c r="M394" s="36"/>
      <c r="N394" s="36"/>
      <c r="O394" s="39"/>
    </row>
    <row r="395" spans="1:15">
      <c r="A395" s="33"/>
      <c r="B395" s="34"/>
      <c r="C395" s="35" t="str">
        <f t="shared" si="6"/>
        <v/>
      </c>
      <c r="D395" s="36"/>
      <c r="E395" s="36"/>
      <c r="F395" s="37" t="str">
        <f>IF(E395="","",IFERROR(VLOOKUP(E395,SETUP!$D$9:$F$20,2,FALSE),"Review"))</f>
        <v/>
      </c>
      <c r="G395" s="37" t="str">
        <f>IF(E395="","",IFERROR(VLOOKUP(E395,SETUP!$D$9:$F$20,3,FALSE),"Review"))</f>
        <v/>
      </c>
      <c r="H395" s="36"/>
      <c r="I395" s="36"/>
      <c r="J395" s="38"/>
      <c r="K395" s="36"/>
      <c r="L395" s="36"/>
      <c r="M395" s="36"/>
      <c r="N395" s="36"/>
      <c r="O395" s="39"/>
    </row>
    <row r="396" spans="1:15">
      <c r="A396" s="33"/>
      <c r="B396" s="34"/>
      <c r="C396" s="35" t="str">
        <f t="shared" si="6"/>
        <v/>
      </c>
      <c r="D396" s="36"/>
      <c r="E396" s="36"/>
      <c r="F396" s="37" t="str">
        <f>IF(E396="","",IFERROR(VLOOKUP(E396,SETUP!$D$9:$F$20,2,FALSE),"Review"))</f>
        <v/>
      </c>
      <c r="G396" s="37" t="str">
        <f>IF(E396="","",IFERROR(VLOOKUP(E396,SETUP!$D$9:$F$20,3,FALSE),"Review"))</f>
        <v/>
      </c>
      <c r="H396" s="36"/>
      <c r="I396" s="36"/>
      <c r="J396" s="38"/>
      <c r="K396" s="36"/>
      <c r="L396" s="36"/>
      <c r="M396" s="36"/>
      <c r="N396" s="36"/>
      <c r="O396" s="39"/>
    </row>
    <row r="397" spans="1:15">
      <c r="A397" s="33"/>
      <c r="B397" s="34"/>
      <c r="C397" s="35" t="str">
        <f t="shared" si="6"/>
        <v/>
      </c>
      <c r="D397" s="36"/>
      <c r="E397" s="36"/>
      <c r="F397" s="37" t="str">
        <f>IF(E397="","",IFERROR(VLOOKUP(E397,SETUP!$D$9:$F$20,2,FALSE),"Review"))</f>
        <v/>
      </c>
      <c r="G397" s="37" t="str">
        <f>IF(E397="","",IFERROR(VLOOKUP(E397,SETUP!$D$9:$F$20,3,FALSE),"Review"))</f>
        <v/>
      </c>
      <c r="H397" s="36"/>
      <c r="I397" s="36"/>
      <c r="J397" s="38"/>
      <c r="K397" s="36"/>
      <c r="L397" s="36"/>
      <c r="M397" s="36"/>
      <c r="N397" s="36"/>
      <c r="O397" s="39"/>
    </row>
    <row r="398" spans="1:15">
      <c r="A398" s="33"/>
      <c r="B398" s="34"/>
      <c r="C398" s="35" t="str">
        <f t="shared" si="6"/>
        <v/>
      </c>
      <c r="D398" s="36"/>
      <c r="E398" s="36"/>
      <c r="F398" s="37" t="str">
        <f>IF(E398="","",IFERROR(VLOOKUP(E398,SETUP!$D$9:$F$20,2,FALSE),"Review"))</f>
        <v/>
      </c>
      <c r="G398" s="37" t="str">
        <f>IF(E398="","",IFERROR(VLOOKUP(E398,SETUP!$D$9:$F$20,3,FALSE),"Review"))</f>
        <v/>
      </c>
      <c r="H398" s="36"/>
      <c r="I398" s="36"/>
      <c r="J398" s="38"/>
      <c r="K398" s="36"/>
      <c r="L398" s="36"/>
      <c r="M398" s="36"/>
      <c r="N398" s="36"/>
      <c r="O398" s="39"/>
    </row>
    <row r="399" spans="1:15">
      <c r="A399" s="33"/>
      <c r="B399" s="34"/>
      <c r="C399" s="35" t="str">
        <f t="shared" si="6"/>
        <v/>
      </c>
      <c r="D399" s="36"/>
      <c r="E399" s="36"/>
      <c r="F399" s="37" t="str">
        <f>IF(E399="","",IFERROR(VLOOKUP(E399,SETUP!$D$9:$F$20,2,FALSE),"Review"))</f>
        <v/>
      </c>
      <c r="G399" s="37" t="str">
        <f>IF(E399="","",IFERROR(VLOOKUP(E399,SETUP!$D$9:$F$20,3,FALSE),"Review"))</f>
        <v/>
      </c>
      <c r="H399" s="36"/>
      <c r="I399" s="36"/>
      <c r="J399" s="38"/>
      <c r="K399" s="36"/>
      <c r="L399" s="36"/>
      <c r="M399" s="36"/>
      <c r="N399" s="36"/>
      <c r="O399" s="39"/>
    </row>
    <row r="400" spans="1:15">
      <c r="A400" s="33"/>
      <c r="B400" s="34"/>
      <c r="C400" s="35" t="str">
        <f t="shared" si="6"/>
        <v/>
      </c>
      <c r="D400" s="36"/>
      <c r="E400" s="36"/>
      <c r="F400" s="37" t="str">
        <f>IF(E400="","",IFERROR(VLOOKUP(E400,SETUP!$D$9:$F$20,2,FALSE),"Review"))</f>
        <v/>
      </c>
      <c r="G400" s="37" t="str">
        <f>IF(E400="","",IFERROR(VLOOKUP(E400,SETUP!$D$9:$F$20,3,FALSE),"Review"))</f>
        <v/>
      </c>
      <c r="H400" s="36"/>
      <c r="I400" s="36"/>
      <c r="J400" s="38"/>
      <c r="K400" s="36"/>
      <c r="L400" s="36"/>
      <c r="M400" s="36"/>
      <c r="N400" s="36"/>
      <c r="O400" s="39"/>
    </row>
    <row r="401" spans="1:15">
      <c r="A401" s="33"/>
      <c r="B401" s="34"/>
      <c r="C401" s="35" t="str">
        <f t="shared" si="6"/>
        <v/>
      </c>
      <c r="D401" s="36"/>
      <c r="E401" s="36"/>
      <c r="F401" s="37" t="str">
        <f>IF(E401="","",IFERROR(VLOOKUP(E401,SETUP!$D$9:$F$20,2,FALSE),"Review"))</f>
        <v/>
      </c>
      <c r="G401" s="37" t="str">
        <f>IF(E401="","",IFERROR(VLOOKUP(E401,SETUP!$D$9:$F$20,3,FALSE),"Review"))</f>
        <v/>
      </c>
      <c r="H401" s="36"/>
      <c r="I401" s="36"/>
      <c r="J401" s="38"/>
      <c r="K401" s="36"/>
      <c r="L401" s="36"/>
      <c r="M401" s="36"/>
      <c r="N401" s="36"/>
      <c r="O401" s="39"/>
    </row>
    <row r="402" spans="1:15">
      <c r="A402" s="33"/>
      <c r="B402" s="34"/>
      <c r="C402" s="35" t="str">
        <f t="shared" si="6"/>
        <v/>
      </c>
      <c r="D402" s="36"/>
      <c r="E402" s="36"/>
      <c r="F402" s="37" t="str">
        <f>IF(E402="","",IFERROR(VLOOKUP(E402,SETUP!$D$9:$F$20,2,FALSE),"Review"))</f>
        <v/>
      </c>
      <c r="G402" s="37" t="str">
        <f>IF(E402="","",IFERROR(VLOOKUP(E402,SETUP!$D$9:$F$20,3,FALSE),"Review"))</f>
        <v/>
      </c>
      <c r="H402" s="36"/>
      <c r="I402" s="36"/>
      <c r="J402" s="38"/>
      <c r="K402" s="36"/>
      <c r="L402" s="36"/>
      <c r="M402" s="36"/>
      <c r="N402" s="36"/>
      <c r="O402" s="39"/>
    </row>
    <row r="403" spans="1:15">
      <c r="A403" s="33"/>
      <c r="B403" s="34"/>
      <c r="C403" s="35" t="str">
        <f t="shared" si="6"/>
        <v/>
      </c>
      <c r="D403" s="36"/>
      <c r="E403" s="36"/>
      <c r="F403" s="37" t="str">
        <f>IF(E403="","",IFERROR(VLOOKUP(E403,SETUP!$D$9:$F$20,2,FALSE),"Review"))</f>
        <v/>
      </c>
      <c r="G403" s="37" t="str">
        <f>IF(E403="","",IFERROR(VLOOKUP(E403,SETUP!$D$9:$F$20,3,FALSE),"Review"))</f>
        <v/>
      </c>
      <c r="H403" s="36"/>
      <c r="I403" s="36"/>
      <c r="J403" s="38"/>
      <c r="K403" s="36"/>
      <c r="L403" s="36"/>
      <c r="M403" s="36"/>
      <c r="N403" s="36"/>
      <c r="O403" s="39"/>
    </row>
    <row r="404" spans="1:15">
      <c r="A404" s="33"/>
      <c r="B404" s="34"/>
      <c r="C404" s="35" t="str">
        <f t="shared" si="6"/>
        <v/>
      </c>
      <c r="D404" s="36"/>
      <c r="E404" s="36"/>
      <c r="F404" s="37" t="str">
        <f>IF(E404="","",IFERROR(VLOOKUP(E404,SETUP!$D$9:$F$20,2,FALSE),"Review"))</f>
        <v/>
      </c>
      <c r="G404" s="37" t="str">
        <f>IF(E404="","",IFERROR(VLOOKUP(E404,SETUP!$D$9:$F$20,3,FALSE),"Review"))</f>
        <v/>
      </c>
      <c r="H404" s="36"/>
      <c r="I404" s="36"/>
      <c r="J404" s="38"/>
      <c r="K404" s="36"/>
      <c r="L404" s="36"/>
      <c r="M404" s="36"/>
      <c r="N404" s="36"/>
      <c r="O404" s="39"/>
    </row>
    <row r="405" spans="1:15">
      <c r="A405" s="33"/>
      <c r="B405" s="34"/>
      <c r="C405" s="35" t="str">
        <f t="shared" si="6"/>
        <v/>
      </c>
      <c r="D405" s="36"/>
      <c r="E405" s="36"/>
      <c r="F405" s="37" t="str">
        <f>IF(E405="","",IFERROR(VLOOKUP(E405,SETUP!$D$9:$F$20,2,FALSE),"Review"))</f>
        <v/>
      </c>
      <c r="G405" s="37" t="str">
        <f>IF(E405="","",IFERROR(VLOOKUP(E405,SETUP!$D$9:$F$20,3,FALSE),"Review"))</f>
        <v/>
      </c>
      <c r="H405" s="36"/>
      <c r="I405" s="36"/>
      <c r="J405" s="38"/>
      <c r="K405" s="36"/>
      <c r="L405" s="36"/>
      <c r="M405" s="36"/>
      <c r="N405" s="36"/>
      <c r="O405" s="39"/>
    </row>
    <row r="406" spans="1:15">
      <c r="A406" s="33"/>
      <c r="B406" s="34"/>
      <c r="C406" s="35" t="str">
        <f t="shared" si="6"/>
        <v/>
      </c>
      <c r="D406" s="36"/>
      <c r="E406" s="36"/>
      <c r="F406" s="37" t="str">
        <f>IF(E406="","",IFERROR(VLOOKUP(E406,SETUP!$D$9:$F$20,2,FALSE),"Review"))</f>
        <v/>
      </c>
      <c r="G406" s="37" t="str">
        <f>IF(E406="","",IFERROR(VLOOKUP(E406,SETUP!$D$9:$F$20,3,FALSE),"Review"))</f>
        <v/>
      </c>
      <c r="H406" s="36"/>
      <c r="I406" s="36"/>
      <c r="J406" s="38"/>
      <c r="K406" s="36"/>
      <c r="L406" s="36"/>
      <c r="M406" s="36"/>
      <c r="N406" s="36"/>
      <c r="O406" s="39"/>
    </row>
    <row r="407" spans="1:15">
      <c r="A407" s="33"/>
      <c r="B407" s="34"/>
      <c r="C407" s="35" t="str">
        <f t="shared" si="6"/>
        <v/>
      </c>
      <c r="D407" s="36"/>
      <c r="E407" s="36"/>
      <c r="F407" s="37" t="str">
        <f>IF(E407="","",IFERROR(VLOOKUP(E407,SETUP!$D$9:$F$20,2,FALSE),"Review"))</f>
        <v/>
      </c>
      <c r="G407" s="37" t="str">
        <f>IF(E407="","",IFERROR(VLOOKUP(E407,SETUP!$D$9:$F$20,3,FALSE),"Review"))</f>
        <v/>
      </c>
      <c r="H407" s="36"/>
      <c r="I407" s="36"/>
      <c r="J407" s="38"/>
      <c r="K407" s="36"/>
      <c r="L407" s="36"/>
      <c r="M407" s="36"/>
      <c r="N407" s="36"/>
      <c r="O407" s="39"/>
    </row>
    <row r="408" spans="1:15">
      <c r="A408" s="33"/>
      <c r="B408" s="34"/>
      <c r="C408" s="35" t="str">
        <f t="shared" si="6"/>
        <v/>
      </c>
      <c r="D408" s="36"/>
      <c r="E408" s="36"/>
      <c r="F408" s="37" t="str">
        <f>IF(E408="","",IFERROR(VLOOKUP(E408,SETUP!$D$9:$F$20,2,FALSE),"Review"))</f>
        <v/>
      </c>
      <c r="G408" s="37" t="str">
        <f>IF(E408="","",IFERROR(VLOOKUP(E408,SETUP!$D$9:$F$20,3,FALSE),"Review"))</f>
        <v/>
      </c>
      <c r="H408" s="36"/>
      <c r="I408" s="36"/>
      <c r="J408" s="38"/>
      <c r="K408" s="36"/>
      <c r="L408" s="36"/>
      <c r="M408" s="36"/>
      <c r="N408" s="36"/>
      <c r="O408" s="39"/>
    </row>
    <row r="409" spans="1:15">
      <c r="A409" s="33"/>
      <c r="B409" s="34"/>
      <c r="C409" s="35" t="str">
        <f t="shared" si="6"/>
        <v/>
      </c>
      <c r="D409" s="36"/>
      <c r="E409" s="36"/>
      <c r="F409" s="37" t="str">
        <f>IF(E409="","",IFERROR(VLOOKUP(E409,SETUP!$D$9:$F$20,2,FALSE),"Review"))</f>
        <v/>
      </c>
      <c r="G409" s="37" t="str">
        <f>IF(E409="","",IFERROR(VLOOKUP(E409,SETUP!$D$9:$F$20,3,FALSE),"Review"))</f>
        <v/>
      </c>
      <c r="H409" s="36"/>
      <c r="I409" s="36"/>
      <c r="J409" s="38"/>
      <c r="K409" s="36"/>
      <c r="L409" s="36"/>
      <c r="M409" s="36"/>
      <c r="N409" s="36"/>
      <c r="O409" s="39"/>
    </row>
    <row r="410" spans="1:15">
      <c r="A410" s="33"/>
      <c r="B410" s="34"/>
      <c r="C410" s="35" t="str">
        <f t="shared" si="6"/>
        <v/>
      </c>
      <c r="D410" s="36"/>
      <c r="E410" s="36"/>
      <c r="F410" s="37" t="str">
        <f>IF(E410="","",IFERROR(VLOOKUP(E410,SETUP!$D$9:$F$20,2,FALSE),"Review"))</f>
        <v/>
      </c>
      <c r="G410" s="37" t="str">
        <f>IF(E410="","",IFERROR(VLOOKUP(E410,SETUP!$D$9:$F$20,3,FALSE),"Review"))</f>
        <v/>
      </c>
      <c r="H410" s="36"/>
      <c r="I410" s="36"/>
      <c r="J410" s="38"/>
      <c r="K410" s="36"/>
      <c r="L410" s="36"/>
      <c r="M410" s="36"/>
      <c r="N410" s="36"/>
      <c r="O410" s="39"/>
    </row>
    <row r="411" spans="1:15">
      <c r="A411" s="33"/>
      <c r="B411" s="34"/>
      <c r="C411" s="35" t="str">
        <f t="shared" si="6"/>
        <v/>
      </c>
      <c r="D411" s="36"/>
      <c r="E411" s="36"/>
      <c r="F411" s="37" t="str">
        <f>IF(E411="","",IFERROR(VLOOKUP(E411,SETUP!$D$9:$F$20,2,FALSE),"Review"))</f>
        <v/>
      </c>
      <c r="G411" s="37" t="str">
        <f>IF(E411="","",IFERROR(VLOOKUP(E411,SETUP!$D$9:$F$20,3,FALSE),"Review"))</f>
        <v/>
      </c>
      <c r="H411" s="36"/>
      <c r="I411" s="36"/>
      <c r="J411" s="38"/>
      <c r="K411" s="36"/>
      <c r="L411" s="36"/>
      <c r="M411" s="36"/>
      <c r="N411" s="36"/>
      <c r="O411" s="39"/>
    </row>
    <row r="412" spans="1:15">
      <c r="A412" s="33"/>
      <c r="B412" s="34"/>
      <c r="C412" s="35" t="str">
        <f t="shared" si="6"/>
        <v/>
      </c>
      <c r="D412" s="36"/>
      <c r="E412" s="36"/>
      <c r="F412" s="37" t="str">
        <f>IF(E412="","",IFERROR(VLOOKUP(E412,SETUP!$D$9:$F$20,2,FALSE),"Review"))</f>
        <v/>
      </c>
      <c r="G412" s="37" t="str">
        <f>IF(E412="","",IFERROR(VLOOKUP(E412,SETUP!$D$9:$F$20,3,FALSE),"Review"))</f>
        <v/>
      </c>
      <c r="H412" s="36"/>
      <c r="I412" s="36"/>
      <c r="J412" s="38"/>
      <c r="K412" s="36"/>
      <c r="L412" s="36"/>
      <c r="M412" s="36"/>
      <c r="N412" s="36"/>
      <c r="O412" s="39"/>
    </row>
    <row r="413" spans="1:15">
      <c r="A413" s="33"/>
      <c r="B413" s="34"/>
      <c r="C413" s="35" t="str">
        <f t="shared" si="6"/>
        <v/>
      </c>
      <c r="D413" s="36"/>
      <c r="E413" s="36"/>
      <c r="F413" s="37" t="str">
        <f>IF(E413="","",IFERROR(VLOOKUP(E413,SETUP!$D$9:$F$20,2,FALSE),"Review"))</f>
        <v/>
      </c>
      <c r="G413" s="37" t="str">
        <f>IF(E413="","",IFERROR(VLOOKUP(E413,SETUP!$D$9:$F$20,3,FALSE),"Review"))</f>
        <v/>
      </c>
      <c r="H413" s="36"/>
      <c r="I413" s="36"/>
      <c r="J413" s="38"/>
      <c r="K413" s="36"/>
      <c r="L413" s="36"/>
      <c r="M413" s="36"/>
      <c r="N413" s="36"/>
      <c r="O413" s="39"/>
    </row>
    <row r="414" spans="1:15">
      <c r="A414" s="33"/>
      <c r="B414" s="34"/>
      <c r="C414" s="35" t="str">
        <f t="shared" si="6"/>
        <v/>
      </c>
      <c r="D414" s="36"/>
      <c r="E414" s="36"/>
      <c r="F414" s="37" t="str">
        <f>IF(E414="","",IFERROR(VLOOKUP(E414,SETUP!$D$9:$F$20,2,FALSE),"Review"))</f>
        <v/>
      </c>
      <c r="G414" s="37" t="str">
        <f>IF(E414="","",IFERROR(VLOOKUP(E414,SETUP!$D$9:$F$20,3,FALSE),"Review"))</f>
        <v/>
      </c>
      <c r="H414" s="36"/>
      <c r="I414" s="36"/>
      <c r="J414" s="38"/>
      <c r="K414" s="36"/>
      <c r="L414" s="36"/>
      <c r="M414" s="36"/>
      <c r="N414" s="36"/>
      <c r="O414" s="39"/>
    </row>
    <row r="415" spans="1:15">
      <c r="A415" s="33"/>
      <c r="B415" s="34"/>
      <c r="C415" s="35" t="str">
        <f t="shared" si="6"/>
        <v/>
      </c>
      <c r="D415" s="36"/>
      <c r="E415" s="36"/>
      <c r="F415" s="37" t="str">
        <f>IF(E415="","",IFERROR(VLOOKUP(E415,SETUP!$D$9:$F$20,2,FALSE),"Review"))</f>
        <v/>
      </c>
      <c r="G415" s="37" t="str">
        <f>IF(E415="","",IFERROR(VLOOKUP(E415,SETUP!$D$9:$F$20,3,FALSE),"Review"))</f>
        <v/>
      </c>
      <c r="H415" s="36"/>
      <c r="I415" s="36"/>
      <c r="J415" s="38"/>
      <c r="K415" s="36"/>
      <c r="L415" s="36"/>
      <c r="M415" s="36"/>
      <c r="N415" s="36"/>
      <c r="O415" s="39"/>
    </row>
    <row r="416" spans="1:15">
      <c r="A416" s="33"/>
      <c r="B416" s="34"/>
      <c r="C416" s="35" t="str">
        <f t="shared" si="6"/>
        <v/>
      </c>
      <c r="D416" s="36"/>
      <c r="E416" s="36"/>
      <c r="F416" s="37" t="str">
        <f>IF(E416="","",IFERROR(VLOOKUP(E416,SETUP!$D$9:$F$20,2,FALSE),"Review"))</f>
        <v/>
      </c>
      <c r="G416" s="37" t="str">
        <f>IF(E416="","",IFERROR(VLOOKUP(E416,SETUP!$D$9:$F$20,3,FALSE),"Review"))</f>
        <v/>
      </c>
      <c r="H416" s="36"/>
      <c r="I416" s="36"/>
      <c r="J416" s="38"/>
      <c r="K416" s="36"/>
      <c r="L416" s="36"/>
      <c r="M416" s="36"/>
      <c r="N416" s="36"/>
      <c r="O416" s="39"/>
    </row>
    <row r="417" spans="1:15">
      <c r="A417" s="33"/>
      <c r="B417" s="34"/>
      <c r="C417" s="35" t="str">
        <f t="shared" si="6"/>
        <v/>
      </c>
      <c r="D417" s="36"/>
      <c r="E417" s="36"/>
      <c r="F417" s="37" t="str">
        <f>IF(E417="","",IFERROR(VLOOKUP(E417,SETUP!$D$9:$F$20,2,FALSE),"Review"))</f>
        <v/>
      </c>
      <c r="G417" s="37" t="str">
        <f>IF(E417="","",IFERROR(VLOOKUP(E417,SETUP!$D$9:$F$20,3,FALSE),"Review"))</f>
        <v/>
      </c>
      <c r="H417" s="36"/>
      <c r="I417" s="36"/>
      <c r="J417" s="38"/>
      <c r="K417" s="36"/>
      <c r="L417" s="36"/>
      <c r="M417" s="36"/>
      <c r="N417" s="36"/>
      <c r="O417" s="39"/>
    </row>
    <row r="418" spans="1:15">
      <c r="A418" s="33"/>
      <c r="B418" s="34"/>
      <c r="C418" s="35" t="str">
        <f t="shared" si="6"/>
        <v/>
      </c>
      <c r="D418" s="36"/>
      <c r="E418" s="36"/>
      <c r="F418" s="37" t="str">
        <f>IF(E418="","",IFERROR(VLOOKUP(E418,SETUP!$D$9:$F$20,2,FALSE),"Review"))</f>
        <v/>
      </c>
      <c r="G418" s="37" t="str">
        <f>IF(E418="","",IFERROR(VLOOKUP(E418,SETUP!$D$9:$F$20,3,FALSE),"Review"))</f>
        <v/>
      </c>
      <c r="H418" s="36"/>
      <c r="I418" s="36"/>
      <c r="J418" s="38"/>
      <c r="K418" s="36"/>
      <c r="L418" s="36"/>
      <c r="M418" s="36"/>
      <c r="N418" s="36"/>
      <c r="O418" s="39"/>
    </row>
    <row r="419" spans="1:15">
      <c r="A419" s="33"/>
      <c r="B419" s="34"/>
      <c r="C419" s="35" t="str">
        <f t="shared" si="6"/>
        <v/>
      </c>
      <c r="D419" s="36"/>
      <c r="E419" s="36"/>
      <c r="F419" s="37" t="str">
        <f>IF(E419="","",IFERROR(VLOOKUP(E419,SETUP!$D$9:$F$20,2,FALSE),"Review"))</f>
        <v/>
      </c>
      <c r="G419" s="37" t="str">
        <f>IF(E419="","",IFERROR(VLOOKUP(E419,SETUP!$D$9:$F$20,3,FALSE),"Review"))</f>
        <v/>
      </c>
      <c r="H419" s="36"/>
      <c r="I419" s="36"/>
      <c r="J419" s="38"/>
      <c r="K419" s="36"/>
      <c r="L419" s="36"/>
      <c r="M419" s="36"/>
      <c r="N419" s="36"/>
      <c r="O419" s="39"/>
    </row>
    <row r="420" spans="1:15">
      <c r="A420" s="33"/>
      <c r="B420" s="34"/>
      <c r="C420" s="35" t="str">
        <f t="shared" si="6"/>
        <v/>
      </c>
      <c r="D420" s="36"/>
      <c r="E420" s="36"/>
      <c r="F420" s="37" t="str">
        <f>IF(E420="","",IFERROR(VLOOKUP(E420,SETUP!$D$9:$F$20,2,FALSE),"Review"))</f>
        <v/>
      </c>
      <c r="G420" s="37" t="str">
        <f>IF(E420="","",IFERROR(VLOOKUP(E420,SETUP!$D$9:$F$20,3,FALSE),"Review"))</f>
        <v/>
      </c>
      <c r="H420" s="36"/>
      <c r="I420" s="36"/>
      <c r="J420" s="38"/>
      <c r="K420" s="36"/>
      <c r="L420" s="36"/>
      <c r="M420" s="36"/>
      <c r="N420" s="36"/>
      <c r="O420" s="39"/>
    </row>
    <row r="421" spans="1:15">
      <c r="A421" s="33"/>
      <c r="B421" s="34"/>
      <c r="C421" s="35" t="str">
        <f t="shared" si="6"/>
        <v/>
      </c>
      <c r="D421" s="36"/>
      <c r="E421" s="36"/>
      <c r="F421" s="37" t="str">
        <f>IF(E421="","",IFERROR(VLOOKUP(E421,SETUP!$D$9:$F$20,2,FALSE),"Review"))</f>
        <v/>
      </c>
      <c r="G421" s="37" t="str">
        <f>IF(E421="","",IFERROR(VLOOKUP(E421,SETUP!$D$9:$F$20,3,FALSE),"Review"))</f>
        <v/>
      </c>
      <c r="H421" s="36"/>
      <c r="I421" s="36"/>
      <c r="J421" s="38"/>
      <c r="K421" s="36"/>
      <c r="L421" s="36"/>
      <c r="M421" s="36"/>
      <c r="N421" s="36"/>
      <c r="O421" s="39"/>
    </row>
    <row r="422" spans="1:15">
      <c r="A422" s="33"/>
      <c r="B422" s="34"/>
      <c r="C422" s="35" t="str">
        <f t="shared" si="6"/>
        <v/>
      </c>
      <c r="D422" s="36"/>
      <c r="E422" s="36"/>
      <c r="F422" s="37" t="str">
        <f>IF(E422="","",IFERROR(VLOOKUP(E422,SETUP!$D$9:$F$20,2,FALSE),"Review"))</f>
        <v/>
      </c>
      <c r="G422" s="37" t="str">
        <f>IF(E422="","",IFERROR(VLOOKUP(E422,SETUP!$D$9:$F$20,3,FALSE),"Review"))</f>
        <v/>
      </c>
      <c r="H422" s="36"/>
      <c r="I422" s="36"/>
      <c r="J422" s="38"/>
      <c r="K422" s="36"/>
      <c r="L422" s="36"/>
      <c r="M422" s="36"/>
      <c r="N422" s="36"/>
      <c r="O422" s="39"/>
    </row>
    <row r="423" spans="1:15">
      <c r="A423" s="33"/>
      <c r="B423" s="34"/>
      <c r="C423" s="35" t="str">
        <f t="shared" si="6"/>
        <v/>
      </c>
      <c r="D423" s="36"/>
      <c r="E423" s="36"/>
      <c r="F423" s="37" t="str">
        <f>IF(E423="","",IFERROR(VLOOKUP(E423,SETUP!$D$9:$F$20,2,FALSE),"Review"))</f>
        <v/>
      </c>
      <c r="G423" s="37" t="str">
        <f>IF(E423="","",IFERROR(VLOOKUP(E423,SETUP!$D$9:$F$20,3,FALSE),"Review"))</f>
        <v/>
      </c>
      <c r="H423" s="36"/>
      <c r="I423" s="36"/>
      <c r="J423" s="38"/>
      <c r="K423" s="36"/>
      <c r="L423" s="36"/>
      <c r="M423" s="36"/>
      <c r="N423" s="36"/>
      <c r="O423" s="39"/>
    </row>
    <row r="424" spans="1:15">
      <c r="A424" s="33"/>
      <c r="B424" s="34"/>
      <c r="C424" s="35" t="str">
        <f t="shared" si="6"/>
        <v/>
      </c>
      <c r="D424" s="36"/>
      <c r="E424" s="36"/>
      <c r="F424" s="37" t="str">
        <f>IF(E424="","",IFERROR(VLOOKUP(E424,SETUP!$D$9:$F$20,2,FALSE),"Review"))</f>
        <v/>
      </c>
      <c r="G424" s="37" t="str">
        <f>IF(E424="","",IFERROR(VLOOKUP(E424,SETUP!$D$9:$F$20,3,FALSE),"Review"))</f>
        <v/>
      </c>
      <c r="H424" s="36"/>
      <c r="I424" s="36"/>
      <c r="J424" s="38"/>
      <c r="K424" s="36"/>
      <c r="L424" s="36"/>
      <c r="M424" s="36"/>
      <c r="N424" s="36"/>
      <c r="O424" s="39"/>
    </row>
    <row r="425" spans="1:15">
      <c r="A425" s="33"/>
      <c r="B425" s="34"/>
      <c r="C425" s="35" t="str">
        <f t="shared" si="6"/>
        <v/>
      </c>
      <c r="D425" s="36"/>
      <c r="E425" s="36"/>
      <c r="F425" s="37" t="str">
        <f>IF(E425="","",IFERROR(VLOOKUP(E425,SETUP!$D$9:$F$20,2,FALSE),"Review"))</f>
        <v/>
      </c>
      <c r="G425" s="37" t="str">
        <f>IF(E425="","",IFERROR(VLOOKUP(E425,SETUP!$D$9:$F$20,3,FALSE),"Review"))</f>
        <v/>
      </c>
      <c r="H425" s="36"/>
      <c r="I425" s="36"/>
      <c r="J425" s="38"/>
      <c r="K425" s="36"/>
      <c r="L425" s="36"/>
      <c r="M425" s="36"/>
      <c r="N425" s="36"/>
      <c r="O425" s="39"/>
    </row>
    <row r="426" spans="1:15">
      <c r="A426" s="33"/>
      <c r="B426" s="34"/>
      <c r="C426" s="35" t="str">
        <f t="shared" si="6"/>
        <v/>
      </c>
      <c r="D426" s="36"/>
      <c r="E426" s="36"/>
      <c r="F426" s="37" t="str">
        <f>IF(E426="","",IFERROR(VLOOKUP(E426,SETUP!$D$9:$F$20,2,FALSE),"Review"))</f>
        <v/>
      </c>
      <c r="G426" s="37" t="str">
        <f>IF(E426="","",IFERROR(VLOOKUP(E426,SETUP!$D$9:$F$20,3,FALSE),"Review"))</f>
        <v/>
      </c>
      <c r="H426" s="36"/>
      <c r="I426" s="36"/>
      <c r="J426" s="38"/>
      <c r="K426" s="36"/>
      <c r="L426" s="36"/>
      <c r="M426" s="36"/>
      <c r="N426" s="36"/>
      <c r="O426" s="39"/>
    </row>
    <row r="427" spans="1:15">
      <c r="A427" s="33"/>
      <c r="B427" s="34"/>
      <c r="C427" s="35" t="str">
        <f t="shared" si="6"/>
        <v/>
      </c>
      <c r="D427" s="36"/>
      <c r="E427" s="36"/>
      <c r="F427" s="37" t="str">
        <f>IF(E427="","",IFERROR(VLOOKUP(E427,SETUP!$D$9:$F$20,2,FALSE),"Review"))</f>
        <v/>
      </c>
      <c r="G427" s="37" t="str">
        <f>IF(E427="","",IFERROR(VLOOKUP(E427,SETUP!$D$9:$F$20,3,FALSE),"Review"))</f>
        <v/>
      </c>
      <c r="H427" s="36"/>
      <c r="I427" s="36"/>
      <c r="J427" s="38"/>
      <c r="K427" s="36"/>
      <c r="L427" s="36"/>
      <c r="M427" s="36"/>
      <c r="N427" s="36"/>
      <c r="O427" s="39"/>
    </row>
    <row r="428" spans="1:15">
      <c r="A428" s="33"/>
      <c r="B428" s="34"/>
      <c r="C428" s="35" t="str">
        <f t="shared" si="6"/>
        <v/>
      </c>
      <c r="D428" s="36"/>
      <c r="E428" s="36"/>
      <c r="F428" s="37" t="str">
        <f>IF(E428="","",IFERROR(VLOOKUP(E428,SETUP!$D$9:$F$20,2,FALSE),"Review"))</f>
        <v/>
      </c>
      <c r="G428" s="37" t="str">
        <f>IF(E428="","",IFERROR(VLOOKUP(E428,SETUP!$D$9:$F$20,3,FALSE),"Review"))</f>
        <v/>
      </c>
      <c r="H428" s="36"/>
      <c r="I428" s="36"/>
      <c r="J428" s="38"/>
      <c r="K428" s="36"/>
      <c r="L428" s="36"/>
      <c r="M428" s="36"/>
      <c r="N428" s="36"/>
      <c r="O428" s="39"/>
    </row>
    <row r="429" spans="1:15">
      <c r="A429" s="33"/>
      <c r="B429" s="34"/>
      <c r="C429" s="35" t="str">
        <f t="shared" si="6"/>
        <v/>
      </c>
      <c r="D429" s="36"/>
      <c r="E429" s="36"/>
      <c r="F429" s="37" t="str">
        <f>IF(E429="","",IFERROR(VLOOKUP(E429,SETUP!$D$9:$F$20,2,FALSE),"Review"))</f>
        <v/>
      </c>
      <c r="G429" s="37" t="str">
        <f>IF(E429="","",IFERROR(VLOOKUP(E429,SETUP!$D$9:$F$20,3,FALSE),"Review"))</f>
        <v/>
      </c>
      <c r="H429" s="36"/>
      <c r="I429" s="36"/>
      <c r="J429" s="38"/>
      <c r="K429" s="36"/>
      <c r="L429" s="36"/>
      <c r="M429" s="36"/>
      <c r="N429" s="36"/>
      <c r="O429" s="39"/>
    </row>
    <row r="430" spans="1:15">
      <c r="A430" s="33"/>
      <c r="B430" s="34"/>
      <c r="C430" s="35" t="str">
        <f t="shared" si="6"/>
        <v/>
      </c>
      <c r="D430" s="36"/>
      <c r="E430" s="36"/>
      <c r="F430" s="37" t="str">
        <f>IF(E430="","",IFERROR(VLOOKUP(E430,SETUP!$D$9:$F$20,2,FALSE),"Review"))</f>
        <v/>
      </c>
      <c r="G430" s="37" t="str">
        <f>IF(E430="","",IFERROR(VLOOKUP(E430,SETUP!$D$9:$F$20,3,FALSE),"Review"))</f>
        <v/>
      </c>
      <c r="H430" s="36"/>
      <c r="I430" s="36"/>
      <c r="J430" s="38"/>
      <c r="K430" s="36"/>
      <c r="L430" s="36"/>
      <c r="M430" s="36"/>
      <c r="N430" s="36"/>
      <c r="O430" s="39"/>
    </row>
    <row r="431" spans="1:15">
      <c r="A431" s="33"/>
      <c r="B431" s="34"/>
      <c r="C431" s="35" t="str">
        <f t="shared" si="6"/>
        <v/>
      </c>
      <c r="D431" s="36"/>
      <c r="E431" s="36"/>
      <c r="F431" s="37" t="str">
        <f>IF(E431="","",IFERROR(VLOOKUP(E431,SETUP!$D$9:$F$20,2,FALSE),"Review"))</f>
        <v/>
      </c>
      <c r="G431" s="37" t="str">
        <f>IF(E431="","",IFERROR(VLOOKUP(E431,SETUP!$D$9:$F$20,3,FALSE),"Review"))</f>
        <v/>
      </c>
      <c r="H431" s="36"/>
      <c r="I431" s="36"/>
      <c r="J431" s="38"/>
      <c r="K431" s="36"/>
      <c r="L431" s="36"/>
      <c r="M431" s="36"/>
      <c r="N431" s="36"/>
      <c r="O431" s="39"/>
    </row>
    <row r="432" spans="1:15">
      <c r="A432" s="33"/>
      <c r="B432" s="34"/>
      <c r="C432" s="35" t="str">
        <f t="shared" si="6"/>
        <v/>
      </c>
      <c r="D432" s="36"/>
      <c r="E432" s="36"/>
      <c r="F432" s="37" t="str">
        <f>IF(E432="","",IFERROR(VLOOKUP(E432,SETUP!$D$9:$F$20,2,FALSE),"Review"))</f>
        <v/>
      </c>
      <c r="G432" s="37" t="str">
        <f>IF(E432="","",IFERROR(VLOOKUP(E432,SETUP!$D$9:$F$20,3,FALSE),"Review"))</f>
        <v/>
      </c>
      <c r="H432" s="36"/>
      <c r="I432" s="36"/>
      <c r="J432" s="38"/>
      <c r="K432" s="36"/>
      <c r="L432" s="36"/>
      <c r="M432" s="36"/>
      <c r="N432" s="36"/>
      <c r="O432" s="39"/>
    </row>
    <row r="433" spans="1:15">
      <c r="A433" s="33"/>
      <c r="B433" s="34"/>
      <c r="C433" s="35" t="str">
        <f t="shared" si="6"/>
        <v/>
      </c>
      <c r="D433" s="36"/>
      <c r="E433" s="36"/>
      <c r="F433" s="37" t="str">
        <f>IF(E433="","",IFERROR(VLOOKUP(E433,SETUP!$D$9:$F$20,2,FALSE),"Review"))</f>
        <v/>
      </c>
      <c r="G433" s="37" t="str">
        <f>IF(E433="","",IFERROR(VLOOKUP(E433,SETUP!$D$9:$F$20,3,FALSE),"Review"))</f>
        <v/>
      </c>
      <c r="H433" s="36"/>
      <c r="I433" s="36"/>
      <c r="J433" s="38"/>
      <c r="K433" s="36"/>
      <c r="L433" s="36"/>
      <c r="M433" s="36"/>
      <c r="N433" s="36"/>
      <c r="O433" s="39"/>
    </row>
    <row r="434" spans="1:15">
      <c r="A434" s="33"/>
      <c r="B434" s="34"/>
      <c r="C434" s="35" t="str">
        <f t="shared" si="6"/>
        <v/>
      </c>
      <c r="D434" s="36"/>
      <c r="E434" s="36"/>
      <c r="F434" s="37" t="str">
        <f>IF(E434="","",IFERROR(VLOOKUP(E434,SETUP!$D$9:$F$20,2,FALSE),"Review"))</f>
        <v/>
      </c>
      <c r="G434" s="37" t="str">
        <f>IF(E434="","",IFERROR(VLOOKUP(E434,SETUP!$D$9:$F$20,3,FALSE),"Review"))</f>
        <v/>
      </c>
      <c r="H434" s="36"/>
      <c r="I434" s="36"/>
      <c r="J434" s="38"/>
      <c r="K434" s="36"/>
      <c r="L434" s="36"/>
      <c r="M434" s="36"/>
      <c r="N434" s="36"/>
      <c r="O434" s="39"/>
    </row>
    <row r="435" spans="1:15">
      <c r="A435" s="33"/>
      <c r="B435" s="34"/>
      <c r="C435" s="35" t="str">
        <f t="shared" si="6"/>
        <v/>
      </c>
      <c r="D435" s="36"/>
      <c r="E435" s="36"/>
      <c r="F435" s="37" t="str">
        <f>IF(E435="","",IFERROR(VLOOKUP(E435,SETUP!$D$9:$F$20,2,FALSE),"Review"))</f>
        <v/>
      </c>
      <c r="G435" s="37" t="str">
        <f>IF(E435="","",IFERROR(VLOOKUP(E435,SETUP!$D$9:$F$20,3,FALSE),"Review"))</f>
        <v/>
      </c>
      <c r="H435" s="36"/>
      <c r="I435" s="36"/>
      <c r="J435" s="38"/>
      <c r="K435" s="36"/>
      <c r="L435" s="36"/>
      <c r="M435" s="36"/>
      <c r="N435" s="36"/>
      <c r="O435" s="39"/>
    </row>
    <row r="436" spans="1:15">
      <c r="A436" s="33"/>
      <c r="B436" s="34"/>
      <c r="C436" s="35" t="str">
        <f t="shared" si="6"/>
        <v/>
      </c>
      <c r="D436" s="36"/>
      <c r="E436" s="36"/>
      <c r="F436" s="37" t="str">
        <f>IF(E436="","",IFERROR(VLOOKUP(E436,SETUP!$D$9:$F$20,2,FALSE),"Review"))</f>
        <v/>
      </c>
      <c r="G436" s="37" t="str">
        <f>IF(E436="","",IFERROR(VLOOKUP(E436,SETUP!$D$9:$F$20,3,FALSE),"Review"))</f>
        <v/>
      </c>
      <c r="H436" s="36"/>
      <c r="I436" s="36"/>
      <c r="J436" s="38"/>
      <c r="K436" s="36"/>
      <c r="L436" s="36"/>
      <c r="M436" s="36"/>
      <c r="N436" s="36"/>
      <c r="O436" s="39"/>
    </row>
    <row r="437" spans="1:15">
      <c r="A437" s="33"/>
      <c r="B437" s="34"/>
      <c r="C437" s="35" t="str">
        <f t="shared" si="6"/>
        <v/>
      </c>
      <c r="D437" s="36"/>
      <c r="E437" s="36"/>
      <c r="F437" s="37" t="str">
        <f>IF(E437="","",IFERROR(VLOOKUP(E437,SETUP!$D$9:$F$20,2,FALSE),"Review"))</f>
        <v/>
      </c>
      <c r="G437" s="37" t="str">
        <f>IF(E437="","",IFERROR(VLOOKUP(E437,SETUP!$D$9:$F$20,3,FALSE),"Review"))</f>
        <v/>
      </c>
      <c r="H437" s="36"/>
      <c r="I437" s="36"/>
      <c r="J437" s="38"/>
      <c r="K437" s="36"/>
      <c r="L437" s="36"/>
      <c r="M437" s="36"/>
      <c r="N437" s="36"/>
      <c r="O437" s="39"/>
    </row>
    <row r="438" spans="1:15">
      <c r="A438" s="33"/>
      <c r="B438" s="34"/>
      <c r="C438" s="35" t="str">
        <f t="shared" si="6"/>
        <v/>
      </c>
      <c r="D438" s="36"/>
      <c r="E438" s="36"/>
      <c r="F438" s="37" t="str">
        <f>IF(E438="","",IFERROR(VLOOKUP(E438,SETUP!$D$9:$F$20,2,FALSE),"Review"))</f>
        <v/>
      </c>
      <c r="G438" s="37" t="str">
        <f>IF(E438="","",IFERROR(VLOOKUP(E438,SETUP!$D$9:$F$20,3,FALSE),"Review"))</f>
        <v/>
      </c>
      <c r="H438" s="36"/>
      <c r="I438" s="36"/>
      <c r="J438" s="38"/>
      <c r="K438" s="36"/>
      <c r="L438" s="36"/>
      <c r="M438" s="36"/>
      <c r="N438" s="36"/>
      <c r="O438" s="39"/>
    </row>
    <row r="439" spans="1:15">
      <c r="A439" s="33"/>
      <c r="B439" s="34"/>
      <c r="C439" s="35" t="str">
        <f t="shared" si="6"/>
        <v/>
      </c>
      <c r="D439" s="36"/>
      <c r="E439" s="36"/>
      <c r="F439" s="37" t="str">
        <f>IF(E439="","",IFERROR(VLOOKUP(E439,SETUP!$D$9:$F$20,2,FALSE),"Review"))</f>
        <v/>
      </c>
      <c r="G439" s="37" t="str">
        <f>IF(E439="","",IFERROR(VLOOKUP(E439,SETUP!$D$9:$F$20,3,FALSE),"Review"))</f>
        <v/>
      </c>
      <c r="H439" s="36"/>
      <c r="I439" s="36"/>
      <c r="J439" s="38"/>
      <c r="K439" s="36"/>
      <c r="L439" s="36"/>
      <c r="M439" s="36"/>
      <c r="N439" s="36"/>
      <c r="O439" s="39"/>
    </row>
    <row r="440" spans="1:15">
      <c r="A440" s="33"/>
      <c r="B440" s="34"/>
      <c r="C440" s="35" t="str">
        <f t="shared" si="6"/>
        <v/>
      </c>
      <c r="D440" s="36"/>
      <c r="E440" s="36"/>
      <c r="F440" s="37" t="str">
        <f>IF(E440="","",IFERROR(VLOOKUP(E440,SETUP!$D$9:$F$20,2,FALSE),"Review"))</f>
        <v/>
      </c>
      <c r="G440" s="37" t="str">
        <f>IF(E440="","",IFERROR(VLOOKUP(E440,SETUP!$D$9:$F$20,3,FALSE),"Review"))</f>
        <v/>
      </c>
      <c r="H440" s="36"/>
      <c r="I440" s="36"/>
      <c r="J440" s="38"/>
      <c r="K440" s="36"/>
      <c r="L440" s="36"/>
      <c r="M440" s="36"/>
      <c r="N440" s="36"/>
      <c r="O440" s="39"/>
    </row>
    <row r="441" spans="1:15">
      <c r="A441" s="33"/>
      <c r="B441" s="34"/>
      <c r="C441" s="35" t="str">
        <f t="shared" si="6"/>
        <v/>
      </c>
      <c r="D441" s="36"/>
      <c r="E441" s="36"/>
      <c r="F441" s="37" t="str">
        <f>IF(E441="","",IFERROR(VLOOKUP(E441,SETUP!$D$9:$F$20,2,FALSE),"Review"))</f>
        <v/>
      </c>
      <c r="G441" s="37" t="str">
        <f>IF(E441="","",IFERROR(VLOOKUP(E441,SETUP!$D$9:$F$20,3,FALSE),"Review"))</f>
        <v/>
      </c>
      <c r="H441" s="36"/>
      <c r="I441" s="36"/>
      <c r="J441" s="38"/>
      <c r="K441" s="36"/>
      <c r="L441" s="36"/>
      <c r="M441" s="36"/>
      <c r="N441" s="36"/>
      <c r="O441" s="39"/>
    </row>
    <row r="442" spans="1:15">
      <c r="A442" s="33"/>
      <c r="B442" s="34"/>
      <c r="C442" s="35" t="str">
        <f t="shared" si="6"/>
        <v/>
      </c>
      <c r="D442" s="36"/>
      <c r="E442" s="36"/>
      <c r="F442" s="37" t="str">
        <f>IF(E442="","",IFERROR(VLOOKUP(E442,SETUP!$D$9:$F$20,2,FALSE),"Review"))</f>
        <v/>
      </c>
      <c r="G442" s="37" t="str">
        <f>IF(E442="","",IFERROR(VLOOKUP(E442,SETUP!$D$9:$F$20,3,FALSE),"Review"))</f>
        <v/>
      </c>
      <c r="H442" s="36"/>
      <c r="I442" s="36"/>
      <c r="J442" s="38"/>
      <c r="K442" s="36"/>
      <c r="L442" s="36"/>
      <c r="M442" s="36"/>
      <c r="N442" s="36"/>
      <c r="O442" s="39"/>
    </row>
    <row r="443" spans="1:15">
      <c r="A443" s="33"/>
      <c r="B443" s="34"/>
      <c r="C443" s="35" t="str">
        <f t="shared" si="6"/>
        <v/>
      </c>
      <c r="D443" s="36"/>
      <c r="E443" s="36"/>
      <c r="F443" s="37" t="str">
        <f>IF(E443="","",IFERROR(VLOOKUP(E443,SETUP!$D$9:$F$20,2,FALSE),"Review"))</f>
        <v/>
      </c>
      <c r="G443" s="37" t="str">
        <f>IF(E443="","",IFERROR(VLOOKUP(E443,SETUP!$D$9:$F$20,3,FALSE),"Review"))</f>
        <v/>
      </c>
      <c r="H443" s="36"/>
      <c r="I443" s="36"/>
      <c r="J443" s="38"/>
      <c r="K443" s="36"/>
      <c r="L443" s="36"/>
      <c r="M443" s="36"/>
      <c r="N443" s="36"/>
      <c r="O443" s="39"/>
    </row>
    <row r="444" spans="1:15">
      <c r="A444" s="33"/>
      <c r="B444" s="34"/>
      <c r="C444" s="35" t="str">
        <f t="shared" si="6"/>
        <v/>
      </c>
      <c r="D444" s="36"/>
      <c r="E444" s="36"/>
      <c r="F444" s="37" t="str">
        <f>IF(E444="","",IFERROR(VLOOKUP(E444,SETUP!$D$9:$F$20,2,FALSE),"Review"))</f>
        <v/>
      </c>
      <c r="G444" s="37" t="str">
        <f>IF(E444="","",IFERROR(VLOOKUP(E444,SETUP!$D$9:$F$20,3,FALSE),"Review"))</f>
        <v/>
      </c>
      <c r="H444" s="36"/>
      <c r="I444" s="36"/>
      <c r="J444" s="38"/>
      <c r="K444" s="36"/>
      <c r="L444" s="36"/>
      <c r="M444" s="36"/>
      <c r="N444" s="36"/>
      <c r="O444" s="39"/>
    </row>
    <row r="445" spans="1:15">
      <c r="A445" s="33"/>
      <c r="B445" s="34"/>
      <c r="C445" s="35" t="str">
        <f t="shared" si="6"/>
        <v/>
      </c>
      <c r="D445" s="36"/>
      <c r="E445" s="36"/>
      <c r="F445" s="37" t="str">
        <f>IF(E445="","",IFERROR(VLOOKUP(E445,SETUP!$D$9:$F$20,2,FALSE),"Review"))</f>
        <v/>
      </c>
      <c r="G445" s="37" t="str">
        <f>IF(E445="","",IFERROR(VLOOKUP(E445,SETUP!$D$9:$F$20,3,FALSE),"Review"))</f>
        <v/>
      </c>
      <c r="H445" s="36"/>
      <c r="I445" s="36"/>
      <c r="J445" s="38"/>
      <c r="K445" s="36"/>
      <c r="L445" s="36"/>
      <c r="M445" s="36"/>
      <c r="N445" s="36"/>
      <c r="O445" s="39"/>
    </row>
    <row r="446" spans="1:15">
      <c r="A446" s="33"/>
      <c r="B446" s="34"/>
      <c r="C446" s="35" t="str">
        <f t="shared" si="6"/>
        <v/>
      </c>
      <c r="D446" s="36"/>
      <c r="E446" s="36"/>
      <c r="F446" s="37" t="str">
        <f>IF(E446="","",IFERROR(VLOOKUP(E446,SETUP!$D$9:$F$20,2,FALSE),"Review"))</f>
        <v/>
      </c>
      <c r="G446" s="37" t="str">
        <f>IF(E446="","",IFERROR(VLOOKUP(E446,SETUP!$D$9:$F$20,3,FALSE),"Review"))</f>
        <v/>
      </c>
      <c r="H446" s="36"/>
      <c r="I446" s="36"/>
      <c r="J446" s="38"/>
      <c r="K446" s="36"/>
      <c r="L446" s="36"/>
      <c r="M446" s="36"/>
      <c r="N446" s="36"/>
      <c r="O446" s="39"/>
    </row>
    <row r="447" spans="1:15">
      <c r="A447" s="33"/>
      <c r="B447" s="34"/>
      <c r="C447" s="35" t="str">
        <f t="shared" si="6"/>
        <v/>
      </c>
      <c r="D447" s="36"/>
      <c r="E447" s="36"/>
      <c r="F447" s="37" t="str">
        <f>IF(E447="","",IFERROR(VLOOKUP(E447,SETUP!$D$9:$F$20,2,FALSE),"Review"))</f>
        <v/>
      </c>
      <c r="G447" s="37" t="str">
        <f>IF(E447="","",IFERROR(VLOOKUP(E447,SETUP!$D$9:$F$20,3,FALSE),"Review"))</f>
        <v/>
      </c>
      <c r="H447" s="36"/>
      <c r="I447" s="36"/>
      <c r="J447" s="38"/>
      <c r="K447" s="36"/>
      <c r="L447" s="36"/>
      <c r="M447" s="36"/>
      <c r="N447" s="36"/>
      <c r="O447" s="39"/>
    </row>
    <row r="448" spans="1:15">
      <c r="A448" s="33"/>
      <c r="B448" s="34"/>
      <c r="C448" s="35" t="str">
        <f t="shared" si="6"/>
        <v/>
      </c>
      <c r="D448" s="36"/>
      <c r="E448" s="36"/>
      <c r="F448" s="37" t="str">
        <f>IF(E448="","",IFERROR(VLOOKUP(E448,SETUP!$D$9:$F$20,2,FALSE),"Review"))</f>
        <v/>
      </c>
      <c r="G448" s="37" t="str">
        <f>IF(E448="","",IFERROR(VLOOKUP(E448,SETUP!$D$9:$F$20,3,FALSE),"Review"))</f>
        <v/>
      </c>
      <c r="H448" s="36"/>
      <c r="I448" s="36"/>
      <c r="J448" s="38"/>
      <c r="K448" s="36"/>
      <c r="L448" s="36"/>
      <c r="M448" s="36"/>
      <c r="N448" s="36"/>
      <c r="O448" s="39"/>
    </row>
    <row r="449" spans="1:15">
      <c r="A449" s="33"/>
      <c r="B449" s="34"/>
      <c r="C449" s="35" t="str">
        <f t="shared" si="6"/>
        <v/>
      </c>
      <c r="D449" s="36"/>
      <c r="E449" s="36"/>
      <c r="F449" s="37" t="str">
        <f>IF(E449="","",IFERROR(VLOOKUP(E449,SETUP!$D$9:$F$20,2,FALSE),"Review"))</f>
        <v/>
      </c>
      <c r="G449" s="37" t="str">
        <f>IF(E449="","",IFERROR(VLOOKUP(E449,SETUP!$D$9:$F$20,3,FALSE),"Review"))</f>
        <v/>
      </c>
      <c r="H449" s="36"/>
      <c r="I449" s="36"/>
      <c r="J449" s="38"/>
      <c r="K449" s="36"/>
      <c r="L449" s="36"/>
      <c r="M449" s="36"/>
      <c r="N449" s="36"/>
      <c r="O449" s="39"/>
    </row>
    <row r="450" spans="1:15">
      <c r="A450" s="33"/>
      <c r="B450" s="34"/>
      <c r="C450" s="35" t="str">
        <f t="shared" si="6"/>
        <v/>
      </c>
      <c r="D450" s="36"/>
      <c r="E450" s="36"/>
      <c r="F450" s="37" t="str">
        <f>IF(E450="","",IFERROR(VLOOKUP(E450,SETUP!$D$9:$F$20,2,FALSE),"Review"))</f>
        <v/>
      </c>
      <c r="G450" s="37" t="str">
        <f>IF(E450="","",IFERROR(VLOOKUP(E450,SETUP!$D$9:$F$20,3,FALSE),"Review"))</f>
        <v/>
      </c>
      <c r="H450" s="36"/>
      <c r="I450" s="36"/>
      <c r="J450" s="38"/>
      <c r="K450" s="36"/>
      <c r="L450" s="36"/>
      <c r="M450" s="36"/>
      <c r="N450" s="36"/>
      <c r="O450" s="39"/>
    </row>
    <row r="451" spans="1:15">
      <c r="A451" s="33"/>
      <c r="B451" s="34"/>
      <c r="C451" s="35" t="str">
        <f t="shared" si="6"/>
        <v/>
      </c>
      <c r="D451" s="36"/>
      <c r="E451" s="36"/>
      <c r="F451" s="37" t="str">
        <f>IF(E451="","",IFERROR(VLOOKUP(E451,SETUP!$D$9:$F$20,2,FALSE),"Review"))</f>
        <v/>
      </c>
      <c r="G451" s="37" t="str">
        <f>IF(E451="","",IFERROR(VLOOKUP(E451,SETUP!$D$9:$F$20,3,FALSE),"Review"))</f>
        <v/>
      </c>
      <c r="H451" s="36"/>
      <c r="I451" s="36"/>
      <c r="J451" s="38"/>
      <c r="K451" s="36"/>
      <c r="L451" s="36"/>
      <c r="M451" s="36"/>
      <c r="N451" s="36"/>
      <c r="O451" s="39"/>
    </row>
    <row r="452" spans="1:15">
      <c r="A452" s="33"/>
      <c r="B452" s="34"/>
      <c r="C452" s="35" t="str">
        <f t="shared" si="6"/>
        <v/>
      </c>
      <c r="D452" s="36"/>
      <c r="E452" s="36"/>
      <c r="F452" s="37" t="str">
        <f>IF(E452="","",IFERROR(VLOOKUP(E452,SETUP!$D$9:$F$20,2,FALSE),"Review"))</f>
        <v/>
      </c>
      <c r="G452" s="37" t="str">
        <f>IF(E452="","",IFERROR(VLOOKUP(E452,SETUP!$D$9:$F$20,3,FALSE),"Review"))</f>
        <v/>
      </c>
      <c r="H452" s="36"/>
      <c r="I452" s="36"/>
      <c r="J452" s="38"/>
      <c r="K452" s="36"/>
      <c r="L452" s="36"/>
      <c r="M452" s="36"/>
      <c r="N452" s="36"/>
      <c r="O452" s="39"/>
    </row>
    <row r="453" spans="1:15">
      <c r="A453" s="33"/>
      <c r="B453" s="34"/>
      <c r="C453" s="35" t="str">
        <f t="shared" si="6"/>
        <v/>
      </c>
      <c r="D453" s="36"/>
      <c r="E453" s="36"/>
      <c r="F453" s="37" t="str">
        <f>IF(E453="","",IFERROR(VLOOKUP(E453,SETUP!$D$9:$F$20,2,FALSE),"Review"))</f>
        <v/>
      </c>
      <c r="G453" s="37" t="str">
        <f>IF(E453="","",IFERROR(VLOOKUP(E453,SETUP!$D$9:$F$20,3,FALSE),"Review"))</f>
        <v/>
      </c>
      <c r="H453" s="36"/>
      <c r="I453" s="36"/>
      <c r="J453" s="38"/>
      <c r="K453" s="36"/>
      <c r="L453" s="36"/>
      <c r="M453" s="36"/>
      <c r="N453" s="36"/>
      <c r="O453" s="39"/>
    </row>
    <row r="454" spans="1:15">
      <c r="A454" s="33"/>
      <c r="B454" s="34"/>
      <c r="C454" s="35" t="str">
        <f t="shared" ref="C454:C517" si="7">IF(B454="","",DATE(YEAR(B454),MONTH(B454),1))</f>
        <v/>
      </c>
      <c r="D454" s="36"/>
      <c r="E454" s="36"/>
      <c r="F454" s="37" t="str">
        <f>IF(E454="","",IFERROR(VLOOKUP(E454,SETUP!$D$9:$F$20,2,FALSE),"Review"))</f>
        <v/>
      </c>
      <c r="G454" s="37" t="str">
        <f>IF(E454="","",IFERROR(VLOOKUP(E454,SETUP!$D$9:$F$20,3,FALSE),"Review"))</f>
        <v/>
      </c>
      <c r="H454" s="36"/>
      <c r="I454" s="36"/>
      <c r="J454" s="38"/>
      <c r="K454" s="36"/>
      <c r="L454" s="36"/>
      <c r="M454" s="36"/>
      <c r="N454" s="36"/>
      <c r="O454" s="39"/>
    </row>
    <row r="455" spans="1:15">
      <c r="A455" s="33"/>
      <c r="B455" s="34"/>
      <c r="C455" s="35" t="str">
        <f t="shared" si="7"/>
        <v/>
      </c>
      <c r="D455" s="36"/>
      <c r="E455" s="36"/>
      <c r="F455" s="37" t="str">
        <f>IF(E455="","",IFERROR(VLOOKUP(E455,SETUP!$D$9:$F$20,2,FALSE),"Review"))</f>
        <v/>
      </c>
      <c r="G455" s="37" t="str">
        <f>IF(E455="","",IFERROR(VLOOKUP(E455,SETUP!$D$9:$F$20,3,FALSE),"Review"))</f>
        <v/>
      </c>
      <c r="H455" s="36"/>
      <c r="I455" s="36"/>
      <c r="J455" s="38"/>
      <c r="K455" s="36"/>
      <c r="L455" s="36"/>
      <c r="M455" s="36"/>
      <c r="N455" s="36"/>
      <c r="O455" s="39"/>
    </row>
    <row r="456" spans="1:15">
      <c r="A456" s="33"/>
      <c r="B456" s="34"/>
      <c r="C456" s="35" t="str">
        <f t="shared" si="7"/>
        <v/>
      </c>
      <c r="D456" s="36"/>
      <c r="E456" s="36"/>
      <c r="F456" s="37" t="str">
        <f>IF(E456="","",IFERROR(VLOOKUP(E456,SETUP!$D$9:$F$20,2,FALSE),"Review"))</f>
        <v/>
      </c>
      <c r="G456" s="37" t="str">
        <f>IF(E456="","",IFERROR(VLOOKUP(E456,SETUP!$D$9:$F$20,3,FALSE),"Review"))</f>
        <v/>
      </c>
      <c r="H456" s="36"/>
      <c r="I456" s="36"/>
      <c r="J456" s="38"/>
      <c r="K456" s="36"/>
      <c r="L456" s="36"/>
      <c r="M456" s="36"/>
      <c r="N456" s="36"/>
      <c r="O456" s="39"/>
    </row>
    <row r="457" spans="1:15">
      <c r="A457" s="33"/>
      <c r="B457" s="34"/>
      <c r="C457" s="35" t="str">
        <f t="shared" si="7"/>
        <v/>
      </c>
      <c r="D457" s="36"/>
      <c r="E457" s="36"/>
      <c r="F457" s="37" t="str">
        <f>IF(E457="","",IFERROR(VLOOKUP(E457,SETUP!$D$9:$F$20,2,FALSE),"Review"))</f>
        <v/>
      </c>
      <c r="G457" s="37" t="str">
        <f>IF(E457="","",IFERROR(VLOOKUP(E457,SETUP!$D$9:$F$20,3,FALSE),"Review"))</f>
        <v/>
      </c>
      <c r="H457" s="36"/>
      <c r="I457" s="36"/>
      <c r="J457" s="38"/>
      <c r="K457" s="36"/>
      <c r="L457" s="36"/>
      <c r="M457" s="36"/>
      <c r="N457" s="36"/>
      <c r="O457" s="39"/>
    </row>
    <row r="458" spans="1:15">
      <c r="A458" s="33"/>
      <c r="B458" s="34"/>
      <c r="C458" s="35" t="str">
        <f t="shared" si="7"/>
        <v/>
      </c>
      <c r="D458" s="36"/>
      <c r="E458" s="36"/>
      <c r="F458" s="37" t="str">
        <f>IF(E458="","",IFERROR(VLOOKUP(E458,SETUP!$D$9:$F$20,2,FALSE),"Review"))</f>
        <v/>
      </c>
      <c r="G458" s="37" t="str">
        <f>IF(E458="","",IFERROR(VLOOKUP(E458,SETUP!$D$9:$F$20,3,FALSE),"Review"))</f>
        <v/>
      </c>
      <c r="H458" s="36"/>
      <c r="I458" s="36"/>
      <c r="J458" s="38"/>
      <c r="K458" s="36"/>
      <c r="L458" s="36"/>
      <c r="M458" s="36"/>
      <c r="N458" s="36"/>
      <c r="O458" s="39"/>
    </row>
    <row r="459" spans="1:15">
      <c r="A459" s="33"/>
      <c r="B459" s="34"/>
      <c r="C459" s="35" t="str">
        <f t="shared" si="7"/>
        <v/>
      </c>
      <c r="D459" s="36"/>
      <c r="E459" s="36"/>
      <c r="F459" s="37" t="str">
        <f>IF(E459="","",IFERROR(VLOOKUP(E459,SETUP!$D$9:$F$20,2,FALSE),"Review"))</f>
        <v/>
      </c>
      <c r="G459" s="37" t="str">
        <f>IF(E459="","",IFERROR(VLOOKUP(E459,SETUP!$D$9:$F$20,3,FALSE),"Review"))</f>
        <v/>
      </c>
      <c r="H459" s="36"/>
      <c r="I459" s="36"/>
      <c r="J459" s="38"/>
      <c r="K459" s="36"/>
      <c r="L459" s="36"/>
      <c r="M459" s="36"/>
      <c r="N459" s="36"/>
      <c r="O459" s="39"/>
    </row>
    <row r="460" spans="1:15">
      <c r="A460" s="33"/>
      <c r="B460" s="34"/>
      <c r="C460" s="35" t="str">
        <f t="shared" si="7"/>
        <v/>
      </c>
      <c r="D460" s="36"/>
      <c r="E460" s="36"/>
      <c r="F460" s="37" t="str">
        <f>IF(E460="","",IFERROR(VLOOKUP(E460,SETUP!$D$9:$F$20,2,FALSE),"Review"))</f>
        <v/>
      </c>
      <c r="G460" s="37" t="str">
        <f>IF(E460="","",IFERROR(VLOOKUP(E460,SETUP!$D$9:$F$20,3,FALSE),"Review"))</f>
        <v/>
      </c>
      <c r="H460" s="36"/>
      <c r="I460" s="36"/>
      <c r="J460" s="38"/>
      <c r="K460" s="36"/>
      <c r="L460" s="36"/>
      <c r="M460" s="36"/>
      <c r="N460" s="36"/>
      <c r="O460" s="39"/>
    </row>
    <row r="461" spans="1:15">
      <c r="A461" s="33"/>
      <c r="B461" s="34"/>
      <c r="C461" s="35" t="str">
        <f t="shared" si="7"/>
        <v/>
      </c>
      <c r="D461" s="36"/>
      <c r="E461" s="36"/>
      <c r="F461" s="37" t="str">
        <f>IF(E461="","",IFERROR(VLOOKUP(E461,SETUP!$D$9:$F$20,2,FALSE),"Review"))</f>
        <v/>
      </c>
      <c r="G461" s="37" t="str">
        <f>IF(E461="","",IFERROR(VLOOKUP(E461,SETUP!$D$9:$F$20,3,FALSE),"Review"))</f>
        <v/>
      </c>
      <c r="H461" s="36"/>
      <c r="I461" s="36"/>
      <c r="J461" s="38"/>
      <c r="K461" s="36"/>
      <c r="L461" s="36"/>
      <c r="M461" s="36"/>
      <c r="N461" s="36"/>
      <c r="O461" s="39"/>
    </row>
    <row r="462" spans="1:15">
      <c r="A462" s="33"/>
      <c r="B462" s="34"/>
      <c r="C462" s="35" t="str">
        <f t="shared" si="7"/>
        <v/>
      </c>
      <c r="D462" s="36"/>
      <c r="E462" s="36"/>
      <c r="F462" s="37" t="str">
        <f>IF(E462="","",IFERROR(VLOOKUP(E462,SETUP!$D$9:$F$20,2,FALSE),"Review"))</f>
        <v/>
      </c>
      <c r="G462" s="37" t="str">
        <f>IF(E462="","",IFERROR(VLOOKUP(E462,SETUP!$D$9:$F$20,3,FALSE),"Review"))</f>
        <v/>
      </c>
      <c r="H462" s="36"/>
      <c r="I462" s="36"/>
      <c r="J462" s="38"/>
      <c r="K462" s="36"/>
      <c r="L462" s="36"/>
      <c r="M462" s="36"/>
      <c r="N462" s="36"/>
      <c r="O462" s="39"/>
    </row>
    <row r="463" spans="1:15">
      <c r="A463" s="33"/>
      <c r="B463" s="34"/>
      <c r="C463" s="35" t="str">
        <f t="shared" si="7"/>
        <v/>
      </c>
      <c r="D463" s="36"/>
      <c r="E463" s="36"/>
      <c r="F463" s="37" t="str">
        <f>IF(E463="","",IFERROR(VLOOKUP(E463,SETUP!$D$9:$F$20,2,FALSE),"Review"))</f>
        <v/>
      </c>
      <c r="G463" s="37" t="str">
        <f>IF(E463="","",IFERROR(VLOOKUP(E463,SETUP!$D$9:$F$20,3,FALSE),"Review"))</f>
        <v/>
      </c>
      <c r="H463" s="36"/>
      <c r="I463" s="36"/>
      <c r="J463" s="38"/>
      <c r="K463" s="36"/>
      <c r="L463" s="36"/>
      <c r="M463" s="36"/>
      <c r="N463" s="36"/>
      <c r="O463" s="39"/>
    </row>
    <row r="464" spans="1:15">
      <c r="A464" s="33"/>
      <c r="B464" s="34"/>
      <c r="C464" s="35" t="str">
        <f t="shared" si="7"/>
        <v/>
      </c>
      <c r="D464" s="36"/>
      <c r="E464" s="36"/>
      <c r="F464" s="37" t="str">
        <f>IF(E464="","",IFERROR(VLOOKUP(E464,SETUP!$D$9:$F$20,2,FALSE),"Review"))</f>
        <v/>
      </c>
      <c r="G464" s="37" t="str">
        <f>IF(E464="","",IFERROR(VLOOKUP(E464,SETUP!$D$9:$F$20,3,FALSE),"Review"))</f>
        <v/>
      </c>
      <c r="H464" s="36"/>
      <c r="I464" s="36"/>
      <c r="J464" s="38"/>
      <c r="K464" s="36"/>
      <c r="L464" s="36"/>
      <c r="M464" s="36"/>
      <c r="N464" s="36"/>
      <c r="O464" s="39"/>
    </row>
    <row r="465" spans="1:15">
      <c r="A465" s="33"/>
      <c r="B465" s="34"/>
      <c r="C465" s="35" t="str">
        <f t="shared" si="7"/>
        <v/>
      </c>
      <c r="D465" s="36"/>
      <c r="E465" s="36"/>
      <c r="F465" s="37" t="str">
        <f>IF(E465="","",IFERROR(VLOOKUP(E465,SETUP!$D$9:$F$20,2,FALSE),"Review"))</f>
        <v/>
      </c>
      <c r="G465" s="37" t="str">
        <f>IF(E465="","",IFERROR(VLOOKUP(E465,SETUP!$D$9:$F$20,3,FALSE),"Review"))</f>
        <v/>
      </c>
      <c r="H465" s="36"/>
      <c r="I465" s="36"/>
      <c r="J465" s="38"/>
      <c r="K465" s="36"/>
      <c r="L465" s="36"/>
      <c r="M465" s="36"/>
      <c r="N465" s="36"/>
      <c r="O465" s="39"/>
    </row>
    <row r="466" spans="1:15">
      <c r="A466" s="33"/>
      <c r="B466" s="34"/>
      <c r="C466" s="35" t="str">
        <f t="shared" si="7"/>
        <v/>
      </c>
      <c r="D466" s="36"/>
      <c r="E466" s="36"/>
      <c r="F466" s="37" t="str">
        <f>IF(E466="","",IFERROR(VLOOKUP(E466,SETUP!$D$9:$F$20,2,FALSE),"Review"))</f>
        <v/>
      </c>
      <c r="G466" s="37" t="str">
        <f>IF(E466="","",IFERROR(VLOOKUP(E466,SETUP!$D$9:$F$20,3,FALSE),"Review"))</f>
        <v/>
      </c>
      <c r="H466" s="36"/>
      <c r="I466" s="36"/>
      <c r="J466" s="38"/>
      <c r="K466" s="36"/>
      <c r="L466" s="36"/>
      <c r="M466" s="36"/>
      <c r="N466" s="36"/>
      <c r="O466" s="39"/>
    </row>
    <row r="467" spans="1:15">
      <c r="A467" s="33"/>
      <c r="B467" s="34"/>
      <c r="C467" s="35" t="str">
        <f t="shared" si="7"/>
        <v/>
      </c>
      <c r="D467" s="36"/>
      <c r="E467" s="36"/>
      <c r="F467" s="37" t="str">
        <f>IF(E467="","",IFERROR(VLOOKUP(E467,SETUP!$D$9:$F$20,2,FALSE),"Review"))</f>
        <v/>
      </c>
      <c r="G467" s="37" t="str">
        <f>IF(E467="","",IFERROR(VLOOKUP(E467,SETUP!$D$9:$F$20,3,FALSE),"Review"))</f>
        <v/>
      </c>
      <c r="H467" s="36"/>
      <c r="I467" s="36"/>
      <c r="J467" s="38"/>
      <c r="K467" s="36"/>
      <c r="L467" s="36"/>
      <c r="M467" s="36"/>
      <c r="N467" s="36"/>
      <c r="O467" s="39"/>
    </row>
    <row r="468" spans="1:15">
      <c r="A468" s="33"/>
      <c r="B468" s="34"/>
      <c r="C468" s="35" t="str">
        <f t="shared" si="7"/>
        <v/>
      </c>
      <c r="D468" s="36"/>
      <c r="E468" s="36"/>
      <c r="F468" s="37" t="str">
        <f>IF(E468="","",IFERROR(VLOOKUP(E468,SETUP!$D$9:$F$20,2,FALSE),"Review"))</f>
        <v/>
      </c>
      <c r="G468" s="37" t="str">
        <f>IF(E468="","",IFERROR(VLOOKUP(E468,SETUP!$D$9:$F$20,3,FALSE),"Review"))</f>
        <v/>
      </c>
      <c r="H468" s="36"/>
      <c r="I468" s="36"/>
      <c r="J468" s="38"/>
      <c r="K468" s="36"/>
      <c r="L468" s="36"/>
      <c r="M468" s="36"/>
      <c r="N468" s="36"/>
      <c r="O468" s="39"/>
    </row>
    <row r="469" spans="1:15">
      <c r="A469" s="33"/>
      <c r="B469" s="34"/>
      <c r="C469" s="35" t="str">
        <f t="shared" si="7"/>
        <v/>
      </c>
      <c r="D469" s="36"/>
      <c r="E469" s="36"/>
      <c r="F469" s="37" t="str">
        <f>IF(E469="","",IFERROR(VLOOKUP(E469,SETUP!$D$9:$F$20,2,FALSE),"Review"))</f>
        <v/>
      </c>
      <c r="G469" s="37" t="str">
        <f>IF(E469="","",IFERROR(VLOOKUP(E469,SETUP!$D$9:$F$20,3,FALSE),"Review"))</f>
        <v/>
      </c>
      <c r="H469" s="36"/>
      <c r="I469" s="36"/>
      <c r="J469" s="38"/>
      <c r="K469" s="36"/>
      <c r="L469" s="36"/>
      <c r="M469" s="36"/>
      <c r="N469" s="36"/>
      <c r="O469" s="39"/>
    </row>
    <row r="470" spans="1:15">
      <c r="A470" s="33"/>
      <c r="B470" s="34"/>
      <c r="C470" s="35" t="str">
        <f t="shared" si="7"/>
        <v/>
      </c>
      <c r="D470" s="36"/>
      <c r="E470" s="36"/>
      <c r="F470" s="37" t="str">
        <f>IF(E470="","",IFERROR(VLOOKUP(E470,SETUP!$D$9:$F$20,2,FALSE),"Review"))</f>
        <v/>
      </c>
      <c r="G470" s="37" t="str">
        <f>IF(E470="","",IFERROR(VLOOKUP(E470,SETUP!$D$9:$F$20,3,FALSE),"Review"))</f>
        <v/>
      </c>
      <c r="H470" s="36"/>
      <c r="I470" s="36"/>
      <c r="J470" s="38"/>
      <c r="K470" s="36"/>
      <c r="L470" s="36"/>
      <c r="M470" s="36"/>
      <c r="N470" s="36"/>
      <c r="O470" s="39"/>
    </row>
    <row r="471" spans="1:15">
      <c r="A471" s="33"/>
      <c r="B471" s="34"/>
      <c r="C471" s="35" t="str">
        <f t="shared" si="7"/>
        <v/>
      </c>
      <c r="D471" s="36"/>
      <c r="E471" s="36"/>
      <c r="F471" s="37" t="str">
        <f>IF(E471="","",IFERROR(VLOOKUP(E471,SETUP!$D$9:$F$20,2,FALSE),"Review"))</f>
        <v/>
      </c>
      <c r="G471" s="37" t="str">
        <f>IF(E471="","",IFERROR(VLOOKUP(E471,SETUP!$D$9:$F$20,3,FALSE),"Review"))</f>
        <v/>
      </c>
      <c r="H471" s="36"/>
      <c r="I471" s="36"/>
      <c r="J471" s="38"/>
      <c r="K471" s="36"/>
      <c r="L471" s="36"/>
      <c r="M471" s="36"/>
      <c r="N471" s="36"/>
      <c r="O471" s="39"/>
    </row>
    <row r="472" spans="1:15">
      <c r="A472" s="33"/>
      <c r="B472" s="34"/>
      <c r="C472" s="35" t="str">
        <f t="shared" si="7"/>
        <v/>
      </c>
      <c r="D472" s="36"/>
      <c r="E472" s="36"/>
      <c r="F472" s="37" t="str">
        <f>IF(E472="","",IFERROR(VLOOKUP(E472,SETUP!$D$9:$F$20,2,FALSE),"Review"))</f>
        <v/>
      </c>
      <c r="G472" s="37" t="str">
        <f>IF(E472="","",IFERROR(VLOOKUP(E472,SETUP!$D$9:$F$20,3,FALSE),"Review"))</f>
        <v/>
      </c>
      <c r="H472" s="36"/>
      <c r="I472" s="36"/>
      <c r="J472" s="38"/>
      <c r="K472" s="36"/>
      <c r="L472" s="36"/>
      <c r="M472" s="36"/>
      <c r="N472" s="36"/>
      <c r="O472" s="39"/>
    </row>
    <row r="473" spans="1:15">
      <c r="A473" s="33"/>
      <c r="B473" s="34"/>
      <c r="C473" s="35" t="str">
        <f t="shared" si="7"/>
        <v/>
      </c>
      <c r="D473" s="36"/>
      <c r="E473" s="36"/>
      <c r="F473" s="37" t="str">
        <f>IF(E473="","",IFERROR(VLOOKUP(E473,SETUP!$D$9:$F$20,2,FALSE),"Review"))</f>
        <v/>
      </c>
      <c r="G473" s="37" t="str">
        <f>IF(E473="","",IFERROR(VLOOKUP(E473,SETUP!$D$9:$F$20,3,FALSE),"Review"))</f>
        <v/>
      </c>
      <c r="H473" s="36"/>
      <c r="I473" s="36"/>
      <c r="J473" s="38"/>
      <c r="K473" s="36"/>
      <c r="L473" s="36"/>
      <c r="M473" s="36"/>
      <c r="N473" s="36"/>
      <c r="O473" s="39"/>
    </row>
    <row r="474" spans="1:15">
      <c r="A474" s="33"/>
      <c r="B474" s="34"/>
      <c r="C474" s="35" t="str">
        <f t="shared" si="7"/>
        <v/>
      </c>
      <c r="D474" s="36"/>
      <c r="E474" s="36"/>
      <c r="F474" s="37" t="str">
        <f>IF(E474="","",IFERROR(VLOOKUP(E474,SETUP!$D$9:$F$20,2,FALSE),"Review"))</f>
        <v/>
      </c>
      <c r="G474" s="37" t="str">
        <f>IF(E474="","",IFERROR(VLOOKUP(E474,SETUP!$D$9:$F$20,3,FALSE),"Review"))</f>
        <v/>
      </c>
      <c r="H474" s="36"/>
      <c r="I474" s="36"/>
      <c r="J474" s="38"/>
      <c r="K474" s="36"/>
      <c r="L474" s="36"/>
      <c r="M474" s="36"/>
      <c r="N474" s="36"/>
      <c r="O474" s="39"/>
    </row>
    <row r="475" spans="1:15">
      <c r="A475" s="33"/>
      <c r="B475" s="34"/>
      <c r="C475" s="35" t="str">
        <f t="shared" si="7"/>
        <v/>
      </c>
      <c r="D475" s="36"/>
      <c r="E475" s="36"/>
      <c r="F475" s="37" t="str">
        <f>IF(E475="","",IFERROR(VLOOKUP(E475,SETUP!$D$9:$F$20,2,FALSE),"Review"))</f>
        <v/>
      </c>
      <c r="G475" s="37" t="str">
        <f>IF(E475="","",IFERROR(VLOOKUP(E475,SETUP!$D$9:$F$20,3,FALSE),"Review"))</f>
        <v/>
      </c>
      <c r="H475" s="36"/>
      <c r="I475" s="36"/>
      <c r="J475" s="38"/>
      <c r="K475" s="36"/>
      <c r="L475" s="36"/>
      <c r="M475" s="36"/>
      <c r="N475" s="36"/>
      <c r="O475" s="39"/>
    </row>
    <row r="476" spans="1:15">
      <c r="A476" s="33"/>
      <c r="B476" s="34"/>
      <c r="C476" s="35" t="str">
        <f t="shared" si="7"/>
        <v/>
      </c>
      <c r="D476" s="36"/>
      <c r="E476" s="36"/>
      <c r="F476" s="37" t="str">
        <f>IF(E476="","",IFERROR(VLOOKUP(E476,SETUP!$D$9:$F$20,2,FALSE),"Review"))</f>
        <v/>
      </c>
      <c r="G476" s="37" t="str">
        <f>IF(E476="","",IFERROR(VLOOKUP(E476,SETUP!$D$9:$F$20,3,FALSE),"Review"))</f>
        <v/>
      </c>
      <c r="H476" s="36"/>
      <c r="I476" s="36"/>
      <c r="J476" s="38"/>
      <c r="K476" s="36"/>
      <c r="L476" s="36"/>
      <c r="M476" s="36"/>
      <c r="N476" s="36"/>
      <c r="O476" s="39"/>
    </row>
    <row r="477" spans="1:15">
      <c r="A477" s="33"/>
      <c r="B477" s="34"/>
      <c r="C477" s="35" t="str">
        <f t="shared" si="7"/>
        <v/>
      </c>
      <c r="D477" s="36"/>
      <c r="E477" s="36"/>
      <c r="F477" s="37" t="str">
        <f>IF(E477="","",IFERROR(VLOOKUP(E477,SETUP!$D$9:$F$20,2,FALSE),"Review"))</f>
        <v/>
      </c>
      <c r="G477" s="37" t="str">
        <f>IF(E477="","",IFERROR(VLOOKUP(E477,SETUP!$D$9:$F$20,3,FALSE),"Review"))</f>
        <v/>
      </c>
      <c r="H477" s="36"/>
      <c r="I477" s="36"/>
      <c r="J477" s="38"/>
      <c r="K477" s="36"/>
      <c r="L477" s="36"/>
      <c r="M477" s="36"/>
      <c r="N477" s="36"/>
      <c r="O477" s="39"/>
    </row>
    <row r="478" spans="1:15">
      <c r="A478" s="33"/>
      <c r="B478" s="34"/>
      <c r="C478" s="35" t="str">
        <f t="shared" si="7"/>
        <v/>
      </c>
      <c r="D478" s="36"/>
      <c r="E478" s="36"/>
      <c r="F478" s="37" t="str">
        <f>IF(E478="","",IFERROR(VLOOKUP(E478,SETUP!$D$9:$F$20,2,FALSE),"Review"))</f>
        <v/>
      </c>
      <c r="G478" s="37" t="str">
        <f>IF(E478="","",IFERROR(VLOOKUP(E478,SETUP!$D$9:$F$20,3,FALSE),"Review"))</f>
        <v/>
      </c>
      <c r="H478" s="36"/>
      <c r="I478" s="36"/>
      <c r="J478" s="38"/>
      <c r="K478" s="36"/>
      <c r="L478" s="36"/>
      <c r="M478" s="36"/>
      <c r="N478" s="36"/>
      <c r="O478" s="39"/>
    </row>
    <row r="479" spans="1:15">
      <c r="A479" s="33"/>
      <c r="B479" s="34"/>
      <c r="C479" s="35" t="str">
        <f t="shared" si="7"/>
        <v/>
      </c>
      <c r="D479" s="36"/>
      <c r="E479" s="36"/>
      <c r="F479" s="37" t="str">
        <f>IF(E479="","",IFERROR(VLOOKUP(E479,SETUP!$D$9:$F$20,2,FALSE),"Review"))</f>
        <v/>
      </c>
      <c r="G479" s="37" t="str">
        <f>IF(E479="","",IFERROR(VLOOKUP(E479,SETUP!$D$9:$F$20,3,FALSE),"Review"))</f>
        <v/>
      </c>
      <c r="H479" s="36"/>
      <c r="I479" s="36"/>
      <c r="J479" s="38"/>
      <c r="K479" s="36"/>
      <c r="L479" s="36"/>
      <c r="M479" s="36"/>
      <c r="N479" s="36"/>
      <c r="O479" s="39"/>
    </row>
    <row r="480" spans="1:15">
      <c r="A480" s="33"/>
      <c r="B480" s="34"/>
      <c r="C480" s="35" t="str">
        <f t="shared" si="7"/>
        <v/>
      </c>
      <c r="D480" s="36"/>
      <c r="E480" s="36"/>
      <c r="F480" s="37" t="str">
        <f>IF(E480="","",IFERROR(VLOOKUP(E480,SETUP!$D$9:$F$20,2,FALSE),"Review"))</f>
        <v/>
      </c>
      <c r="G480" s="37" t="str">
        <f>IF(E480="","",IFERROR(VLOOKUP(E480,SETUP!$D$9:$F$20,3,FALSE),"Review"))</f>
        <v/>
      </c>
      <c r="H480" s="36"/>
      <c r="I480" s="36"/>
      <c r="J480" s="38"/>
      <c r="K480" s="36"/>
      <c r="L480" s="36"/>
      <c r="M480" s="36"/>
      <c r="N480" s="36"/>
      <c r="O480" s="39"/>
    </row>
    <row r="481" spans="1:15">
      <c r="A481" s="33"/>
      <c r="B481" s="34"/>
      <c r="C481" s="35" t="str">
        <f t="shared" si="7"/>
        <v/>
      </c>
      <c r="D481" s="36"/>
      <c r="E481" s="36"/>
      <c r="F481" s="37" t="str">
        <f>IF(E481="","",IFERROR(VLOOKUP(E481,SETUP!$D$9:$F$20,2,FALSE),"Review"))</f>
        <v/>
      </c>
      <c r="G481" s="37" t="str">
        <f>IF(E481="","",IFERROR(VLOOKUP(E481,SETUP!$D$9:$F$20,3,FALSE),"Review"))</f>
        <v/>
      </c>
      <c r="H481" s="36"/>
      <c r="I481" s="36"/>
      <c r="J481" s="38"/>
      <c r="K481" s="36"/>
      <c r="L481" s="36"/>
      <c r="M481" s="36"/>
      <c r="N481" s="36"/>
      <c r="O481" s="39"/>
    </row>
    <row r="482" spans="1:15">
      <c r="A482" s="33"/>
      <c r="B482" s="34"/>
      <c r="C482" s="35" t="str">
        <f t="shared" si="7"/>
        <v/>
      </c>
      <c r="D482" s="36"/>
      <c r="E482" s="36"/>
      <c r="F482" s="37" t="str">
        <f>IF(E482="","",IFERROR(VLOOKUP(E482,SETUP!$D$9:$F$20,2,FALSE),"Review"))</f>
        <v/>
      </c>
      <c r="G482" s="37" t="str">
        <f>IF(E482="","",IFERROR(VLOOKUP(E482,SETUP!$D$9:$F$20,3,FALSE),"Review"))</f>
        <v/>
      </c>
      <c r="H482" s="36"/>
      <c r="I482" s="36"/>
      <c r="J482" s="38"/>
      <c r="K482" s="36"/>
      <c r="L482" s="36"/>
      <c r="M482" s="36"/>
      <c r="N482" s="36"/>
      <c r="O482" s="39"/>
    </row>
    <row r="483" spans="1:15">
      <c r="A483" s="33"/>
      <c r="B483" s="34"/>
      <c r="C483" s="35" t="str">
        <f t="shared" si="7"/>
        <v/>
      </c>
      <c r="D483" s="36"/>
      <c r="E483" s="36"/>
      <c r="F483" s="37" t="str">
        <f>IF(E483="","",IFERROR(VLOOKUP(E483,SETUP!$D$9:$F$20,2,FALSE),"Review"))</f>
        <v/>
      </c>
      <c r="G483" s="37" t="str">
        <f>IF(E483="","",IFERROR(VLOOKUP(E483,SETUP!$D$9:$F$20,3,FALSE),"Review"))</f>
        <v/>
      </c>
      <c r="H483" s="36"/>
      <c r="I483" s="36"/>
      <c r="J483" s="38"/>
      <c r="K483" s="36"/>
      <c r="L483" s="36"/>
      <c r="M483" s="36"/>
      <c r="N483" s="36"/>
      <c r="O483" s="39"/>
    </row>
    <row r="484" spans="1:15">
      <c r="A484" s="33"/>
      <c r="B484" s="34"/>
      <c r="C484" s="35" t="str">
        <f t="shared" si="7"/>
        <v/>
      </c>
      <c r="D484" s="36"/>
      <c r="E484" s="36"/>
      <c r="F484" s="37" t="str">
        <f>IF(E484="","",IFERROR(VLOOKUP(E484,SETUP!$D$9:$F$20,2,FALSE),"Review"))</f>
        <v/>
      </c>
      <c r="G484" s="37" t="str">
        <f>IF(E484="","",IFERROR(VLOOKUP(E484,SETUP!$D$9:$F$20,3,FALSE),"Review"))</f>
        <v/>
      </c>
      <c r="H484" s="36"/>
      <c r="I484" s="36"/>
      <c r="J484" s="38"/>
      <c r="K484" s="36"/>
      <c r="L484" s="36"/>
      <c r="M484" s="36"/>
      <c r="N484" s="36"/>
      <c r="O484" s="39"/>
    </row>
    <row r="485" spans="1:15">
      <c r="A485" s="33"/>
      <c r="B485" s="34"/>
      <c r="C485" s="35" t="str">
        <f t="shared" si="7"/>
        <v/>
      </c>
      <c r="D485" s="36"/>
      <c r="E485" s="36"/>
      <c r="F485" s="37" t="str">
        <f>IF(E485="","",IFERROR(VLOOKUP(E485,SETUP!$D$9:$F$20,2,FALSE),"Review"))</f>
        <v/>
      </c>
      <c r="G485" s="37" t="str">
        <f>IF(E485="","",IFERROR(VLOOKUP(E485,SETUP!$D$9:$F$20,3,FALSE),"Review"))</f>
        <v/>
      </c>
      <c r="H485" s="36"/>
      <c r="I485" s="36"/>
      <c r="J485" s="38"/>
      <c r="K485" s="36"/>
      <c r="L485" s="36"/>
      <c r="M485" s="36"/>
      <c r="N485" s="36"/>
      <c r="O485" s="39"/>
    </row>
    <row r="486" spans="1:15">
      <c r="A486" s="33"/>
      <c r="B486" s="34"/>
      <c r="C486" s="35" t="str">
        <f t="shared" si="7"/>
        <v/>
      </c>
      <c r="D486" s="36"/>
      <c r="E486" s="36"/>
      <c r="F486" s="37" t="str">
        <f>IF(E486="","",IFERROR(VLOOKUP(E486,SETUP!$D$9:$F$20,2,FALSE),"Review"))</f>
        <v/>
      </c>
      <c r="G486" s="37" t="str">
        <f>IF(E486="","",IFERROR(VLOOKUP(E486,SETUP!$D$9:$F$20,3,FALSE),"Review"))</f>
        <v/>
      </c>
      <c r="H486" s="36"/>
      <c r="I486" s="36"/>
      <c r="J486" s="38"/>
      <c r="K486" s="36"/>
      <c r="L486" s="36"/>
      <c r="M486" s="36"/>
      <c r="N486" s="36"/>
      <c r="O486" s="39"/>
    </row>
    <row r="487" spans="1:15">
      <c r="A487" s="33"/>
      <c r="B487" s="34"/>
      <c r="C487" s="35" t="str">
        <f t="shared" si="7"/>
        <v/>
      </c>
      <c r="D487" s="36"/>
      <c r="E487" s="36"/>
      <c r="F487" s="37" t="str">
        <f>IF(E487="","",IFERROR(VLOOKUP(E487,SETUP!$D$9:$F$20,2,FALSE),"Review"))</f>
        <v/>
      </c>
      <c r="G487" s="37" t="str">
        <f>IF(E487="","",IFERROR(VLOOKUP(E487,SETUP!$D$9:$F$20,3,FALSE),"Review"))</f>
        <v/>
      </c>
      <c r="H487" s="36"/>
      <c r="I487" s="36"/>
      <c r="J487" s="38"/>
      <c r="K487" s="36"/>
      <c r="L487" s="36"/>
      <c r="M487" s="36"/>
      <c r="N487" s="36"/>
      <c r="O487" s="39"/>
    </row>
    <row r="488" spans="1:15">
      <c r="A488" s="33"/>
      <c r="B488" s="34"/>
      <c r="C488" s="35" t="str">
        <f t="shared" si="7"/>
        <v/>
      </c>
      <c r="D488" s="36"/>
      <c r="E488" s="36"/>
      <c r="F488" s="37" t="str">
        <f>IF(E488="","",IFERROR(VLOOKUP(E488,SETUP!$D$9:$F$20,2,FALSE),"Review"))</f>
        <v/>
      </c>
      <c r="G488" s="37" t="str">
        <f>IF(E488="","",IFERROR(VLOOKUP(E488,SETUP!$D$9:$F$20,3,FALSE),"Review"))</f>
        <v/>
      </c>
      <c r="H488" s="36"/>
      <c r="I488" s="36"/>
      <c r="J488" s="38"/>
      <c r="K488" s="36"/>
      <c r="L488" s="36"/>
      <c r="M488" s="36"/>
      <c r="N488" s="36"/>
      <c r="O488" s="39"/>
    </row>
    <row r="489" spans="1:15">
      <c r="A489" s="33"/>
      <c r="B489" s="34"/>
      <c r="C489" s="35" t="str">
        <f t="shared" si="7"/>
        <v/>
      </c>
      <c r="D489" s="36"/>
      <c r="E489" s="36"/>
      <c r="F489" s="37" t="str">
        <f>IF(E489="","",IFERROR(VLOOKUP(E489,SETUP!$D$9:$F$20,2,FALSE),"Review"))</f>
        <v/>
      </c>
      <c r="G489" s="37" t="str">
        <f>IF(E489="","",IFERROR(VLOOKUP(E489,SETUP!$D$9:$F$20,3,FALSE),"Review"))</f>
        <v/>
      </c>
      <c r="H489" s="36"/>
      <c r="I489" s="36"/>
      <c r="J489" s="38"/>
      <c r="K489" s="36"/>
      <c r="L489" s="36"/>
      <c r="M489" s="36"/>
      <c r="N489" s="36"/>
      <c r="O489" s="39"/>
    </row>
    <row r="490" spans="1:15">
      <c r="A490" s="33"/>
      <c r="B490" s="34"/>
      <c r="C490" s="35" t="str">
        <f t="shared" si="7"/>
        <v/>
      </c>
      <c r="D490" s="36"/>
      <c r="E490" s="36"/>
      <c r="F490" s="37" t="str">
        <f>IF(E490="","",IFERROR(VLOOKUP(E490,SETUP!$D$9:$F$20,2,FALSE),"Review"))</f>
        <v/>
      </c>
      <c r="G490" s="37" t="str">
        <f>IF(E490="","",IFERROR(VLOOKUP(E490,SETUP!$D$9:$F$20,3,FALSE),"Review"))</f>
        <v/>
      </c>
      <c r="H490" s="36"/>
      <c r="I490" s="36"/>
      <c r="J490" s="38"/>
      <c r="K490" s="36"/>
      <c r="L490" s="36"/>
      <c r="M490" s="36"/>
      <c r="N490" s="36"/>
      <c r="O490" s="39"/>
    </row>
    <row r="491" spans="1:15">
      <c r="A491" s="33"/>
      <c r="B491" s="34"/>
      <c r="C491" s="35" t="str">
        <f t="shared" si="7"/>
        <v/>
      </c>
      <c r="D491" s="36"/>
      <c r="E491" s="36"/>
      <c r="F491" s="37" t="str">
        <f>IF(E491="","",IFERROR(VLOOKUP(E491,SETUP!$D$9:$F$20,2,FALSE),"Review"))</f>
        <v/>
      </c>
      <c r="G491" s="37" t="str">
        <f>IF(E491="","",IFERROR(VLOOKUP(E491,SETUP!$D$9:$F$20,3,FALSE),"Review"))</f>
        <v/>
      </c>
      <c r="H491" s="36"/>
      <c r="I491" s="36"/>
      <c r="J491" s="38"/>
      <c r="K491" s="36"/>
      <c r="L491" s="36"/>
      <c r="M491" s="36"/>
      <c r="N491" s="36"/>
      <c r="O491" s="39"/>
    </row>
    <row r="492" spans="1:15">
      <c r="A492" s="33"/>
      <c r="B492" s="34"/>
      <c r="C492" s="35" t="str">
        <f t="shared" si="7"/>
        <v/>
      </c>
      <c r="D492" s="36"/>
      <c r="E492" s="36"/>
      <c r="F492" s="37" t="str">
        <f>IF(E492="","",IFERROR(VLOOKUP(E492,SETUP!$D$9:$F$20,2,FALSE),"Review"))</f>
        <v/>
      </c>
      <c r="G492" s="37" t="str">
        <f>IF(E492="","",IFERROR(VLOOKUP(E492,SETUP!$D$9:$F$20,3,FALSE),"Review"))</f>
        <v/>
      </c>
      <c r="H492" s="36"/>
      <c r="I492" s="36"/>
      <c r="J492" s="38"/>
      <c r="K492" s="36"/>
      <c r="L492" s="36"/>
      <c r="M492" s="36"/>
      <c r="N492" s="36"/>
      <c r="O492" s="39"/>
    </row>
    <row r="493" spans="1:15">
      <c r="A493" s="33"/>
      <c r="B493" s="34"/>
      <c r="C493" s="35" t="str">
        <f t="shared" si="7"/>
        <v/>
      </c>
      <c r="D493" s="36"/>
      <c r="E493" s="36"/>
      <c r="F493" s="37" t="str">
        <f>IF(E493="","",IFERROR(VLOOKUP(E493,SETUP!$D$9:$F$20,2,FALSE),"Review"))</f>
        <v/>
      </c>
      <c r="G493" s="37" t="str">
        <f>IF(E493="","",IFERROR(VLOOKUP(E493,SETUP!$D$9:$F$20,3,FALSE),"Review"))</f>
        <v/>
      </c>
      <c r="H493" s="36"/>
      <c r="I493" s="36"/>
      <c r="J493" s="38"/>
      <c r="K493" s="36"/>
      <c r="L493" s="36"/>
      <c r="M493" s="36"/>
      <c r="N493" s="36"/>
      <c r="O493" s="39"/>
    </row>
    <row r="494" spans="1:15">
      <c r="A494" s="33"/>
      <c r="B494" s="34"/>
      <c r="C494" s="35" t="str">
        <f t="shared" si="7"/>
        <v/>
      </c>
      <c r="D494" s="36"/>
      <c r="E494" s="36"/>
      <c r="F494" s="37" t="str">
        <f>IF(E494="","",IFERROR(VLOOKUP(E494,SETUP!$D$9:$F$20,2,FALSE),"Review"))</f>
        <v/>
      </c>
      <c r="G494" s="37" t="str">
        <f>IF(E494="","",IFERROR(VLOOKUP(E494,SETUP!$D$9:$F$20,3,FALSE),"Review"))</f>
        <v/>
      </c>
      <c r="H494" s="36"/>
      <c r="I494" s="36"/>
      <c r="J494" s="38"/>
      <c r="K494" s="36"/>
      <c r="L494" s="36"/>
      <c r="M494" s="36"/>
      <c r="N494" s="36"/>
      <c r="O494" s="39"/>
    </row>
    <row r="495" spans="1:15">
      <c r="A495" s="33"/>
      <c r="B495" s="34"/>
      <c r="C495" s="35" t="str">
        <f t="shared" si="7"/>
        <v/>
      </c>
      <c r="D495" s="36"/>
      <c r="E495" s="36"/>
      <c r="F495" s="37" t="str">
        <f>IF(E495="","",IFERROR(VLOOKUP(E495,SETUP!$D$9:$F$20,2,FALSE),"Review"))</f>
        <v/>
      </c>
      <c r="G495" s="37" t="str">
        <f>IF(E495="","",IFERROR(VLOOKUP(E495,SETUP!$D$9:$F$20,3,FALSE),"Review"))</f>
        <v/>
      </c>
      <c r="H495" s="36"/>
      <c r="I495" s="36"/>
      <c r="J495" s="38"/>
      <c r="K495" s="36"/>
      <c r="L495" s="36"/>
      <c r="M495" s="36"/>
      <c r="N495" s="36"/>
      <c r="O495" s="39"/>
    </row>
    <row r="496" spans="1:15">
      <c r="A496" s="33"/>
      <c r="B496" s="34"/>
      <c r="C496" s="35" t="str">
        <f t="shared" si="7"/>
        <v/>
      </c>
      <c r="D496" s="36"/>
      <c r="E496" s="36"/>
      <c r="F496" s="37" t="str">
        <f>IF(E496="","",IFERROR(VLOOKUP(E496,SETUP!$D$9:$F$20,2,FALSE),"Review"))</f>
        <v/>
      </c>
      <c r="G496" s="37" t="str">
        <f>IF(E496="","",IFERROR(VLOOKUP(E496,SETUP!$D$9:$F$20,3,FALSE),"Review"))</f>
        <v/>
      </c>
      <c r="H496" s="36"/>
      <c r="I496" s="36"/>
      <c r="J496" s="38"/>
      <c r="K496" s="36"/>
      <c r="L496" s="36"/>
      <c r="M496" s="36"/>
      <c r="N496" s="36"/>
      <c r="O496" s="39"/>
    </row>
    <row r="497" spans="1:15">
      <c r="A497" s="33"/>
      <c r="B497" s="34"/>
      <c r="C497" s="35" t="str">
        <f t="shared" si="7"/>
        <v/>
      </c>
      <c r="D497" s="36"/>
      <c r="E497" s="36"/>
      <c r="F497" s="37" t="str">
        <f>IF(E497="","",IFERROR(VLOOKUP(E497,SETUP!$D$9:$F$20,2,FALSE),"Review"))</f>
        <v/>
      </c>
      <c r="G497" s="37" t="str">
        <f>IF(E497="","",IFERROR(VLOOKUP(E497,SETUP!$D$9:$F$20,3,FALSE),"Review"))</f>
        <v/>
      </c>
      <c r="H497" s="36"/>
      <c r="I497" s="36"/>
      <c r="J497" s="38"/>
      <c r="K497" s="36"/>
      <c r="L497" s="36"/>
      <c r="M497" s="36"/>
      <c r="N497" s="36"/>
      <c r="O497" s="39"/>
    </row>
    <row r="498" spans="1:15">
      <c r="A498" s="33"/>
      <c r="B498" s="34"/>
      <c r="C498" s="35" t="str">
        <f t="shared" si="7"/>
        <v/>
      </c>
      <c r="D498" s="36"/>
      <c r="E498" s="36"/>
      <c r="F498" s="37" t="str">
        <f>IF(E498="","",IFERROR(VLOOKUP(E498,SETUP!$D$9:$F$20,2,FALSE),"Review"))</f>
        <v/>
      </c>
      <c r="G498" s="37" t="str">
        <f>IF(E498="","",IFERROR(VLOOKUP(E498,SETUP!$D$9:$F$20,3,FALSE),"Review"))</f>
        <v/>
      </c>
      <c r="H498" s="36"/>
      <c r="I498" s="36"/>
      <c r="J498" s="38"/>
      <c r="K498" s="36"/>
      <c r="L498" s="36"/>
      <c r="M498" s="36"/>
      <c r="N498" s="36"/>
      <c r="O498" s="39"/>
    </row>
    <row r="499" spans="1:15">
      <c r="A499" s="33"/>
      <c r="B499" s="34"/>
      <c r="C499" s="35" t="str">
        <f t="shared" si="7"/>
        <v/>
      </c>
      <c r="D499" s="36"/>
      <c r="E499" s="36"/>
      <c r="F499" s="37" t="str">
        <f>IF(E499="","",IFERROR(VLOOKUP(E499,SETUP!$D$9:$F$20,2,FALSE),"Review"))</f>
        <v/>
      </c>
      <c r="G499" s="37" t="str">
        <f>IF(E499="","",IFERROR(VLOOKUP(E499,SETUP!$D$9:$F$20,3,FALSE),"Review"))</f>
        <v/>
      </c>
      <c r="H499" s="36"/>
      <c r="I499" s="36"/>
      <c r="J499" s="38"/>
      <c r="K499" s="36"/>
      <c r="L499" s="36"/>
      <c r="M499" s="36"/>
      <c r="N499" s="36"/>
      <c r="O499" s="39"/>
    </row>
    <row r="500" spans="1:15">
      <c r="A500" s="33"/>
      <c r="B500" s="34"/>
      <c r="C500" s="35" t="str">
        <f t="shared" si="7"/>
        <v/>
      </c>
      <c r="D500" s="36"/>
      <c r="E500" s="36"/>
      <c r="F500" s="37" t="str">
        <f>IF(E500="","",IFERROR(VLOOKUP(E500,SETUP!$D$9:$F$20,2,FALSE),"Review"))</f>
        <v/>
      </c>
      <c r="G500" s="37" t="str">
        <f>IF(E500="","",IFERROR(VLOOKUP(E500,SETUP!$D$9:$F$20,3,FALSE),"Review"))</f>
        <v/>
      </c>
      <c r="H500" s="36"/>
      <c r="I500" s="36"/>
      <c r="J500" s="38"/>
      <c r="K500" s="36"/>
      <c r="L500" s="36"/>
      <c r="M500" s="36"/>
      <c r="N500" s="36"/>
      <c r="O500" s="39"/>
    </row>
    <row r="501" spans="1:15">
      <c r="A501" s="33"/>
      <c r="B501" s="34"/>
      <c r="C501" s="35" t="str">
        <f t="shared" si="7"/>
        <v/>
      </c>
      <c r="D501" s="36"/>
      <c r="E501" s="36"/>
      <c r="F501" s="37" t="str">
        <f>IF(E501="","",IFERROR(VLOOKUP(E501,SETUP!$D$9:$F$20,2,FALSE),"Review"))</f>
        <v/>
      </c>
      <c r="G501" s="37" t="str">
        <f>IF(E501="","",IFERROR(VLOOKUP(E501,SETUP!$D$9:$F$20,3,FALSE),"Review"))</f>
        <v/>
      </c>
      <c r="H501" s="36"/>
      <c r="I501" s="36"/>
      <c r="J501" s="38"/>
      <c r="K501" s="36"/>
      <c r="L501" s="36"/>
      <c r="M501" s="36"/>
      <c r="N501" s="36"/>
      <c r="O501" s="39"/>
    </row>
    <row r="502" spans="1:15">
      <c r="A502" s="33"/>
      <c r="B502" s="34"/>
      <c r="C502" s="35" t="str">
        <f t="shared" si="7"/>
        <v/>
      </c>
      <c r="D502" s="36"/>
      <c r="E502" s="36"/>
      <c r="F502" s="37" t="str">
        <f>IF(E502="","",IFERROR(VLOOKUP(E502,SETUP!$D$9:$F$20,2,FALSE),"Review"))</f>
        <v/>
      </c>
      <c r="G502" s="37" t="str">
        <f>IF(E502="","",IFERROR(VLOOKUP(E502,SETUP!$D$9:$F$20,3,FALSE),"Review"))</f>
        <v/>
      </c>
      <c r="H502" s="36"/>
      <c r="I502" s="36"/>
      <c r="J502" s="38"/>
      <c r="K502" s="36"/>
      <c r="L502" s="36"/>
      <c r="M502" s="36"/>
      <c r="N502" s="36"/>
      <c r="O502" s="39"/>
    </row>
    <row r="503" spans="1:15">
      <c r="A503" s="33"/>
      <c r="B503" s="34"/>
      <c r="C503" s="35" t="str">
        <f t="shared" si="7"/>
        <v/>
      </c>
      <c r="D503" s="36"/>
      <c r="E503" s="36"/>
      <c r="F503" s="37" t="str">
        <f>IF(E503="","",IFERROR(VLOOKUP(E503,SETUP!$D$9:$F$20,2,FALSE),"Review"))</f>
        <v/>
      </c>
      <c r="G503" s="37" t="str">
        <f>IF(E503="","",IFERROR(VLOOKUP(E503,SETUP!$D$9:$F$20,3,FALSE),"Review"))</f>
        <v/>
      </c>
      <c r="H503" s="36"/>
      <c r="I503" s="36"/>
      <c r="J503" s="38"/>
      <c r="K503" s="36"/>
      <c r="L503" s="36"/>
      <c r="M503" s="36"/>
      <c r="N503" s="36"/>
      <c r="O503" s="39"/>
    </row>
    <row r="504" spans="1:15">
      <c r="A504" s="33"/>
      <c r="B504" s="34"/>
      <c r="C504" s="35" t="str">
        <f t="shared" si="7"/>
        <v/>
      </c>
      <c r="D504" s="36"/>
      <c r="E504" s="36"/>
      <c r="F504" s="37" t="str">
        <f>IF(E504="","",IFERROR(VLOOKUP(E504,SETUP!$D$9:$F$20,2,FALSE),"Review"))</f>
        <v/>
      </c>
      <c r="G504" s="37" t="str">
        <f>IF(E504="","",IFERROR(VLOOKUP(E504,SETUP!$D$9:$F$20,3,FALSE),"Review"))</f>
        <v/>
      </c>
      <c r="H504" s="36"/>
      <c r="I504" s="36"/>
      <c r="J504" s="38"/>
      <c r="K504" s="36"/>
      <c r="L504" s="36"/>
      <c r="M504" s="36"/>
      <c r="N504" s="36"/>
      <c r="O504" s="39"/>
    </row>
    <row r="505" spans="1:15">
      <c r="A505" s="40"/>
      <c r="B505" s="41"/>
      <c r="C505" s="42" t="str">
        <f t="shared" si="7"/>
        <v/>
      </c>
      <c r="D505" s="43"/>
      <c r="E505" s="43"/>
      <c r="F505" s="44" t="str">
        <f>IF(E505="","",IFERROR(VLOOKUP(E505,SETUP!$D$9:$F$20,2,FALSE),"Review"))</f>
        <v/>
      </c>
      <c r="G505" s="44" t="str">
        <f>IF(E505="","",IFERROR(VLOOKUP(E505,SETUP!$D$9:$F$20,3,FALSE),"Review"))</f>
        <v/>
      </c>
      <c r="H505" s="43"/>
      <c r="I505" s="43"/>
      <c r="J505" s="45"/>
      <c r="K505" s="43"/>
      <c r="L505" s="43"/>
      <c r="M505" s="43"/>
      <c r="N505" s="43"/>
      <c r="O505" s="46"/>
    </row>
  </sheetData>
  <mergeCells count="2">
    <mergeCell ref="A1:O2"/>
    <mergeCell ref="A3:O4"/>
  </mergeCells>
  <phoneticPr fontId="21" type="noConversion"/>
  <conditionalFormatting sqref="B6:B505">
    <cfRule type="expression" dxfId="16" priority="1">
      <formula>AND($J6&lt;&gt;"",$B6="")</formula>
    </cfRule>
  </conditionalFormatting>
  <conditionalFormatting sqref="D6:D505">
    <cfRule type="expression" dxfId="15" priority="2">
      <formula>AND($J6&lt;&gt;"",$D6="")</formula>
    </cfRule>
  </conditionalFormatting>
  <conditionalFormatting sqref="E6:E505">
    <cfRule type="expression" dxfId="14" priority="3">
      <formula>AND($J6&lt;&gt;"",$E6="")</formula>
    </cfRule>
  </conditionalFormatting>
  <conditionalFormatting sqref="J6:J505">
    <cfRule type="cellIs" dxfId="13" priority="6" operator="lessThan">
      <formula>0</formula>
    </cfRule>
  </conditionalFormatting>
  <conditionalFormatting sqref="L6:M505">
    <cfRule type="expression" dxfId="12" priority="4">
      <formula>AND($J6&lt;&gt;"",$M6&lt;&gt;"Yes")</formula>
    </cfRule>
  </conditionalFormatting>
  <conditionalFormatting sqref="N6:N505">
    <cfRule type="expression" dxfId="0" priority="5">
      <formula>AND($J6&lt;&gt;"",$N6&lt;&gt;"Yes")</formula>
    </cfRule>
  </conditionalFormatting>
  <dataValidations count="2">
    <dataValidation type="decimal" sqref="J6:J505" xr:uid="{00000000-0002-0000-0200-000002000000}">
      <formula1>-1000000000</formula1>
      <formula2>1000000000</formula2>
    </dataValidation>
    <dataValidation type="list" sqref="M6:N505" xr:uid="{00000000-0002-0000-0200-000004000000}">
      <formula1>"Yes,No"</formula1>
    </dataValidation>
  </dataValidations>
  <hyperlinks>
    <hyperlink ref="L7" r:id="rId1" display="www.google.drive/xyz1" xr:uid="{FDA47371-6B67-47F9-AF90-1EE9FB3017A6}"/>
    <hyperlink ref="L8" r:id="rId2" display="www.google.drive/xyz1" xr:uid="{890DEDBB-E89D-4658-B1A8-087C0F0EA689}"/>
    <hyperlink ref="L6" r:id="rId3" xr:uid="{66B765DA-2470-487F-A03E-FDFE50E3590C}"/>
    <hyperlink ref="L9:L12" r:id="rId4" display="www.google.drive/xyz1" xr:uid="{C8E86C56-806C-42CB-BC51-CA53B65D8232}"/>
  </hyperlinks>
  <pageMargins left="0.7" right="0.7" top="0.75" bottom="0.75" header="0.3" footer="0.3"/>
  <drawing r:id="rId5"/>
  <legacyDrawing r:id="rId6"/>
  <tableParts count="1">
    <tablePart r:id="rId7"/>
  </tableParts>
  <extLst>
    <ext xmlns:x14="http://schemas.microsoft.com/office/spreadsheetml/2009/9/main" uri="{CCE6A557-97BC-4b89-ADB6-D9C93CAAB3DF}">
      <x14:dataValidations xmlns:xm="http://schemas.microsoft.com/office/excel/2006/main" count="3">
        <x14:dataValidation type="list" xr:uid="{00000000-0002-0000-0200-000000000000}">
          <x14:formula1>
            <xm:f>SETUP!$A$16:$A$21</xm:f>
          </x14:formula1>
          <xm:sqref>D6:D505</xm:sqref>
        </x14:dataValidation>
        <x14:dataValidation type="list" xr:uid="{00000000-0002-0000-0200-000001000000}">
          <x14:formula1>
            <xm:f>SETUP!$D$9:$D$20</xm:f>
          </x14:formula1>
          <xm:sqref>E6:E505</xm:sqref>
        </x14:dataValidation>
        <x14:dataValidation type="list" xr:uid="{00000000-0002-0000-0200-000003000000}">
          <x14:formula1>
            <xm:f>SETUP!$I$9:$I$16</xm:f>
          </x14:formula1>
          <xm:sqref>K6:K505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05"/>
  <sheetViews>
    <sheetView showGridLines="0" workbookViewId="0">
      <selection activeCell="C7" sqref="C7"/>
    </sheetView>
  </sheetViews>
  <sheetFormatPr defaultRowHeight="14.25"/>
  <cols>
    <col min="1" max="1" width="12.25" customWidth="1"/>
    <col min="2" max="2" width="19.5" customWidth="1"/>
    <col min="3" max="3" width="14.5" customWidth="1"/>
    <col min="4" max="4" width="17.25" customWidth="1"/>
    <col min="5" max="5" width="31.125" customWidth="1"/>
  </cols>
  <sheetData>
    <row r="1" spans="1:5" ht="33" customHeight="1">
      <c r="A1" s="93" t="s">
        <v>133</v>
      </c>
      <c r="B1" s="93" t="s">
        <v>133</v>
      </c>
      <c r="C1" s="93" t="s">
        <v>133</v>
      </c>
      <c r="D1" s="93" t="s">
        <v>133</v>
      </c>
      <c r="E1" s="93" t="s">
        <v>133</v>
      </c>
    </row>
    <row r="2" spans="1:5" ht="33" customHeight="1">
      <c r="A2" s="93" t="s">
        <v>133</v>
      </c>
      <c r="B2" s="93" t="s">
        <v>133</v>
      </c>
      <c r="C2" s="93" t="s">
        <v>133</v>
      </c>
      <c r="D2" s="93" t="s">
        <v>133</v>
      </c>
      <c r="E2" s="93" t="s">
        <v>133</v>
      </c>
    </row>
    <row r="3" spans="1:5" ht="27" customHeight="1">
      <c r="A3" s="94" t="s">
        <v>134</v>
      </c>
      <c r="B3" s="94" t="s">
        <v>134</v>
      </c>
      <c r="C3" s="94" t="s">
        <v>134</v>
      </c>
      <c r="D3" s="94" t="s">
        <v>134</v>
      </c>
      <c r="E3" s="94" t="s">
        <v>134</v>
      </c>
    </row>
    <row r="4" spans="1:5" ht="27" customHeight="1">
      <c r="A4" s="94" t="s">
        <v>134</v>
      </c>
      <c r="B4" s="94" t="s">
        <v>134</v>
      </c>
      <c r="C4" s="94" t="s">
        <v>134</v>
      </c>
      <c r="D4" s="94" t="s">
        <v>134</v>
      </c>
      <c r="E4" s="94" t="s">
        <v>134</v>
      </c>
    </row>
    <row r="5" spans="1:5" ht="25.5" customHeight="1">
      <c r="A5" s="4" t="s">
        <v>135</v>
      </c>
      <c r="B5" s="4" t="s">
        <v>124</v>
      </c>
      <c r="C5" s="4" t="s">
        <v>136</v>
      </c>
      <c r="D5" s="4" t="s">
        <v>137</v>
      </c>
      <c r="E5" s="4" t="s">
        <v>60</v>
      </c>
    </row>
    <row r="6" spans="1:5">
      <c r="A6" s="47"/>
      <c r="B6" s="48"/>
      <c r="C6" s="49"/>
      <c r="D6" s="50"/>
      <c r="E6" s="51"/>
    </row>
    <row r="7" spans="1:5">
      <c r="A7" s="52"/>
      <c r="B7" s="36"/>
      <c r="C7" s="53"/>
      <c r="D7" s="38"/>
      <c r="E7" s="39"/>
    </row>
    <row r="8" spans="1:5">
      <c r="A8" s="52"/>
      <c r="B8" s="36"/>
      <c r="C8" s="53"/>
      <c r="D8" s="38"/>
      <c r="E8" s="39"/>
    </row>
    <row r="9" spans="1:5">
      <c r="A9" s="52"/>
      <c r="B9" s="36"/>
      <c r="C9" s="53"/>
      <c r="D9" s="38"/>
      <c r="E9" s="39"/>
    </row>
    <row r="10" spans="1:5">
      <c r="A10" s="52"/>
      <c r="B10" s="36"/>
      <c r="C10" s="53"/>
      <c r="D10" s="38"/>
      <c r="E10" s="39"/>
    </row>
    <row r="11" spans="1:5">
      <c r="A11" s="52"/>
      <c r="B11" s="36"/>
      <c r="C11" s="53"/>
      <c r="D11" s="38"/>
      <c r="E11" s="39"/>
    </row>
    <row r="12" spans="1:5">
      <c r="A12" s="52"/>
      <c r="B12" s="36"/>
      <c r="C12" s="53"/>
      <c r="D12" s="38"/>
      <c r="E12" s="39"/>
    </row>
    <row r="13" spans="1:5">
      <c r="A13" s="52"/>
      <c r="B13" s="36"/>
      <c r="C13" s="53"/>
      <c r="D13" s="38"/>
      <c r="E13" s="39"/>
    </row>
    <row r="14" spans="1:5">
      <c r="A14" s="52"/>
      <c r="B14" s="36"/>
      <c r="C14" s="53"/>
      <c r="D14" s="38"/>
      <c r="E14" s="39"/>
    </row>
    <row r="15" spans="1:5">
      <c r="A15" s="52"/>
      <c r="B15" s="36"/>
      <c r="C15" s="53"/>
      <c r="D15" s="38"/>
      <c r="E15" s="39"/>
    </row>
    <row r="16" spans="1:5">
      <c r="A16" s="52"/>
      <c r="B16" s="36"/>
      <c r="C16" s="53"/>
      <c r="D16" s="38"/>
      <c r="E16" s="39"/>
    </row>
    <row r="17" spans="1:5">
      <c r="A17" s="52"/>
      <c r="B17" s="36"/>
      <c r="C17" s="53"/>
      <c r="D17" s="38"/>
      <c r="E17" s="39"/>
    </row>
    <row r="18" spans="1:5">
      <c r="A18" s="52"/>
      <c r="B18" s="36"/>
      <c r="C18" s="53"/>
      <c r="D18" s="38"/>
      <c r="E18" s="39"/>
    </row>
    <row r="19" spans="1:5">
      <c r="A19" s="52"/>
      <c r="B19" s="36"/>
      <c r="C19" s="53"/>
      <c r="D19" s="38"/>
      <c r="E19" s="39"/>
    </row>
    <row r="20" spans="1:5">
      <c r="A20" s="52"/>
      <c r="B20" s="36"/>
      <c r="C20" s="53"/>
      <c r="D20" s="38"/>
      <c r="E20" s="39"/>
    </row>
    <row r="21" spans="1:5">
      <c r="A21" s="52"/>
      <c r="B21" s="36"/>
      <c r="C21" s="53"/>
      <c r="D21" s="38"/>
      <c r="E21" s="39"/>
    </row>
    <row r="22" spans="1:5">
      <c r="A22" s="52"/>
      <c r="B22" s="36"/>
      <c r="C22" s="53"/>
      <c r="D22" s="38"/>
      <c r="E22" s="39"/>
    </row>
    <row r="23" spans="1:5">
      <c r="A23" s="52"/>
      <c r="B23" s="36"/>
      <c r="C23" s="53"/>
      <c r="D23" s="38"/>
      <c r="E23" s="39"/>
    </row>
    <row r="24" spans="1:5">
      <c r="A24" s="52"/>
      <c r="B24" s="36"/>
      <c r="C24" s="53"/>
      <c r="D24" s="38"/>
      <c r="E24" s="39"/>
    </row>
    <row r="25" spans="1:5">
      <c r="A25" s="52"/>
      <c r="B25" s="36"/>
      <c r="C25" s="53"/>
      <c r="D25" s="38"/>
      <c r="E25" s="39"/>
    </row>
    <row r="26" spans="1:5">
      <c r="A26" s="52"/>
      <c r="B26" s="36"/>
      <c r="C26" s="53"/>
      <c r="D26" s="38"/>
      <c r="E26" s="39"/>
    </row>
    <row r="27" spans="1:5">
      <c r="A27" s="52"/>
      <c r="B27" s="36"/>
      <c r="C27" s="53"/>
      <c r="D27" s="38"/>
      <c r="E27" s="39"/>
    </row>
    <row r="28" spans="1:5">
      <c r="A28" s="52"/>
      <c r="B28" s="36"/>
      <c r="C28" s="53"/>
      <c r="D28" s="38"/>
      <c r="E28" s="39"/>
    </row>
    <row r="29" spans="1:5">
      <c r="A29" s="52"/>
      <c r="B29" s="36"/>
      <c r="C29" s="53"/>
      <c r="D29" s="38"/>
      <c r="E29" s="39"/>
    </row>
    <row r="30" spans="1:5">
      <c r="A30" s="52"/>
      <c r="B30" s="36"/>
      <c r="C30" s="53"/>
      <c r="D30" s="38"/>
      <c r="E30" s="39"/>
    </row>
    <row r="31" spans="1:5">
      <c r="A31" s="52"/>
      <c r="B31" s="36"/>
      <c r="C31" s="53"/>
      <c r="D31" s="38"/>
      <c r="E31" s="39"/>
    </row>
    <row r="32" spans="1:5">
      <c r="A32" s="52"/>
      <c r="B32" s="36"/>
      <c r="C32" s="53"/>
      <c r="D32" s="38"/>
      <c r="E32" s="39"/>
    </row>
    <row r="33" spans="1:5">
      <c r="A33" s="52"/>
      <c r="B33" s="36"/>
      <c r="C33" s="53"/>
      <c r="D33" s="38"/>
      <c r="E33" s="39"/>
    </row>
    <row r="34" spans="1:5">
      <c r="A34" s="52"/>
      <c r="B34" s="36"/>
      <c r="C34" s="53"/>
      <c r="D34" s="38"/>
      <c r="E34" s="39"/>
    </row>
    <row r="35" spans="1:5">
      <c r="A35" s="52"/>
      <c r="B35" s="36"/>
      <c r="C35" s="53"/>
      <c r="D35" s="38"/>
      <c r="E35" s="39"/>
    </row>
    <row r="36" spans="1:5">
      <c r="A36" s="52"/>
      <c r="B36" s="36"/>
      <c r="C36" s="53"/>
      <c r="D36" s="38"/>
      <c r="E36" s="39"/>
    </row>
    <row r="37" spans="1:5">
      <c r="A37" s="52"/>
      <c r="B37" s="36"/>
      <c r="C37" s="53"/>
      <c r="D37" s="38"/>
      <c r="E37" s="39"/>
    </row>
    <row r="38" spans="1:5">
      <c r="A38" s="52"/>
      <c r="B38" s="36"/>
      <c r="C38" s="53"/>
      <c r="D38" s="38"/>
      <c r="E38" s="39"/>
    </row>
    <row r="39" spans="1:5">
      <c r="A39" s="52"/>
      <c r="B39" s="36"/>
      <c r="C39" s="53"/>
      <c r="D39" s="38"/>
      <c r="E39" s="39"/>
    </row>
    <row r="40" spans="1:5">
      <c r="A40" s="52"/>
      <c r="B40" s="36"/>
      <c r="C40" s="53"/>
      <c r="D40" s="38"/>
      <c r="E40" s="39"/>
    </row>
    <row r="41" spans="1:5">
      <c r="A41" s="52"/>
      <c r="B41" s="36"/>
      <c r="C41" s="53"/>
      <c r="D41" s="38"/>
      <c r="E41" s="39"/>
    </row>
    <row r="42" spans="1:5">
      <c r="A42" s="52"/>
      <c r="B42" s="36"/>
      <c r="C42" s="53"/>
      <c r="D42" s="38"/>
      <c r="E42" s="39"/>
    </row>
    <row r="43" spans="1:5">
      <c r="A43" s="52"/>
      <c r="B43" s="36"/>
      <c r="C43" s="53"/>
      <c r="D43" s="38"/>
      <c r="E43" s="39"/>
    </row>
    <row r="44" spans="1:5">
      <c r="A44" s="52"/>
      <c r="B44" s="36"/>
      <c r="C44" s="53"/>
      <c r="D44" s="38"/>
      <c r="E44" s="39"/>
    </row>
    <row r="45" spans="1:5">
      <c r="A45" s="52"/>
      <c r="B45" s="36"/>
      <c r="C45" s="53"/>
      <c r="D45" s="38"/>
      <c r="E45" s="39"/>
    </row>
    <row r="46" spans="1:5">
      <c r="A46" s="52"/>
      <c r="B46" s="36"/>
      <c r="C46" s="53"/>
      <c r="D46" s="38"/>
      <c r="E46" s="39"/>
    </row>
    <row r="47" spans="1:5">
      <c r="A47" s="52"/>
      <c r="B47" s="36"/>
      <c r="C47" s="53"/>
      <c r="D47" s="38"/>
      <c r="E47" s="39"/>
    </row>
    <row r="48" spans="1:5">
      <c r="A48" s="52"/>
      <c r="B48" s="36"/>
      <c r="C48" s="53"/>
      <c r="D48" s="38"/>
      <c r="E48" s="39"/>
    </row>
    <row r="49" spans="1:5">
      <c r="A49" s="52"/>
      <c r="B49" s="36"/>
      <c r="C49" s="53"/>
      <c r="D49" s="38"/>
      <c r="E49" s="39"/>
    </row>
    <row r="50" spans="1:5">
      <c r="A50" s="52"/>
      <c r="B50" s="36"/>
      <c r="C50" s="53"/>
      <c r="D50" s="38"/>
      <c r="E50" s="39"/>
    </row>
    <row r="51" spans="1:5">
      <c r="A51" s="52"/>
      <c r="B51" s="36"/>
      <c r="C51" s="53"/>
      <c r="D51" s="38"/>
      <c r="E51" s="39"/>
    </row>
    <row r="52" spans="1:5">
      <c r="A52" s="52"/>
      <c r="B52" s="36"/>
      <c r="C52" s="53"/>
      <c r="D52" s="38"/>
      <c r="E52" s="39"/>
    </row>
    <row r="53" spans="1:5">
      <c r="A53" s="52"/>
      <c r="B53" s="36"/>
      <c r="C53" s="53"/>
      <c r="D53" s="38"/>
      <c r="E53" s="39"/>
    </row>
    <row r="54" spans="1:5">
      <c r="A54" s="52"/>
      <c r="B54" s="36"/>
      <c r="C54" s="53"/>
      <c r="D54" s="38"/>
      <c r="E54" s="39"/>
    </row>
    <row r="55" spans="1:5">
      <c r="A55" s="52"/>
      <c r="B55" s="36"/>
      <c r="C55" s="53"/>
      <c r="D55" s="38"/>
      <c r="E55" s="39"/>
    </row>
    <row r="56" spans="1:5">
      <c r="A56" s="52"/>
      <c r="B56" s="36"/>
      <c r="C56" s="53"/>
      <c r="D56" s="38"/>
      <c r="E56" s="39"/>
    </row>
    <row r="57" spans="1:5">
      <c r="A57" s="52"/>
      <c r="B57" s="36"/>
      <c r="C57" s="53"/>
      <c r="D57" s="38"/>
      <c r="E57" s="39"/>
    </row>
    <row r="58" spans="1:5">
      <c r="A58" s="52"/>
      <c r="B58" s="36"/>
      <c r="C58" s="53"/>
      <c r="D58" s="38"/>
      <c r="E58" s="39"/>
    </row>
    <row r="59" spans="1:5">
      <c r="A59" s="52"/>
      <c r="B59" s="36"/>
      <c r="C59" s="53"/>
      <c r="D59" s="38"/>
      <c r="E59" s="39"/>
    </row>
    <row r="60" spans="1:5">
      <c r="A60" s="52"/>
      <c r="B60" s="36"/>
      <c r="C60" s="53"/>
      <c r="D60" s="38"/>
      <c r="E60" s="39"/>
    </row>
    <row r="61" spans="1:5">
      <c r="A61" s="52"/>
      <c r="B61" s="36"/>
      <c r="C61" s="53"/>
      <c r="D61" s="38"/>
      <c r="E61" s="39"/>
    </row>
    <row r="62" spans="1:5">
      <c r="A62" s="52"/>
      <c r="B62" s="36"/>
      <c r="C62" s="53"/>
      <c r="D62" s="38"/>
      <c r="E62" s="39"/>
    </row>
    <row r="63" spans="1:5">
      <c r="A63" s="52"/>
      <c r="B63" s="36"/>
      <c r="C63" s="53"/>
      <c r="D63" s="38"/>
      <c r="E63" s="39"/>
    </row>
    <row r="64" spans="1:5">
      <c r="A64" s="52"/>
      <c r="B64" s="36"/>
      <c r="C64" s="53"/>
      <c r="D64" s="38"/>
      <c r="E64" s="39"/>
    </row>
    <row r="65" spans="1:5">
      <c r="A65" s="52"/>
      <c r="B65" s="36"/>
      <c r="C65" s="53"/>
      <c r="D65" s="38"/>
      <c r="E65" s="39"/>
    </row>
    <row r="66" spans="1:5">
      <c r="A66" s="52"/>
      <c r="B66" s="36"/>
      <c r="C66" s="53"/>
      <c r="D66" s="38"/>
      <c r="E66" s="39"/>
    </row>
    <row r="67" spans="1:5">
      <c r="A67" s="52"/>
      <c r="B67" s="36"/>
      <c r="C67" s="53"/>
      <c r="D67" s="38"/>
      <c r="E67" s="39"/>
    </row>
    <row r="68" spans="1:5">
      <c r="A68" s="52"/>
      <c r="B68" s="36"/>
      <c r="C68" s="53"/>
      <c r="D68" s="38"/>
      <c r="E68" s="39"/>
    </row>
    <row r="69" spans="1:5">
      <c r="A69" s="52"/>
      <c r="B69" s="36"/>
      <c r="C69" s="53"/>
      <c r="D69" s="38"/>
      <c r="E69" s="39"/>
    </row>
    <row r="70" spans="1:5">
      <c r="A70" s="52"/>
      <c r="B70" s="36"/>
      <c r="C70" s="53"/>
      <c r="D70" s="38"/>
      <c r="E70" s="39"/>
    </row>
    <row r="71" spans="1:5">
      <c r="A71" s="52"/>
      <c r="B71" s="36"/>
      <c r="C71" s="53"/>
      <c r="D71" s="38"/>
      <c r="E71" s="39"/>
    </row>
    <row r="72" spans="1:5">
      <c r="A72" s="52"/>
      <c r="B72" s="36"/>
      <c r="C72" s="53"/>
      <c r="D72" s="38"/>
      <c r="E72" s="39"/>
    </row>
    <row r="73" spans="1:5">
      <c r="A73" s="52"/>
      <c r="B73" s="36"/>
      <c r="C73" s="53"/>
      <c r="D73" s="38"/>
      <c r="E73" s="39"/>
    </row>
    <row r="74" spans="1:5">
      <c r="A74" s="52"/>
      <c r="B74" s="36"/>
      <c r="C74" s="53"/>
      <c r="D74" s="38"/>
      <c r="E74" s="39"/>
    </row>
    <row r="75" spans="1:5">
      <c r="A75" s="52"/>
      <c r="B75" s="36"/>
      <c r="C75" s="53"/>
      <c r="D75" s="38"/>
      <c r="E75" s="39"/>
    </row>
    <row r="76" spans="1:5">
      <c r="A76" s="52"/>
      <c r="B76" s="36"/>
      <c r="C76" s="53"/>
      <c r="D76" s="38"/>
      <c r="E76" s="39"/>
    </row>
    <row r="77" spans="1:5">
      <c r="A77" s="52"/>
      <c r="B77" s="36"/>
      <c r="C77" s="53"/>
      <c r="D77" s="38"/>
      <c r="E77" s="39"/>
    </row>
    <row r="78" spans="1:5">
      <c r="A78" s="52"/>
      <c r="B78" s="36"/>
      <c r="C78" s="53"/>
      <c r="D78" s="38"/>
      <c r="E78" s="39"/>
    </row>
    <row r="79" spans="1:5">
      <c r="A79" s="52"/>
      <c r="B79" s="36"/>
      <c r="C79" s="53"/>
      <c r="D79" s="38"/>
      <c r="E79" s="39"/>
    </row>
    <row r="80" spans="1:5">
      <c r="A80" s="52"/>
      <c r="B80" s="36"/>
      <c r="C80" s="53"/>
      <c r="D80" s="38"/>
      <c r="E80" s="39"/>
    </row>
    <row r="81" spans="1:5">
      <c r="A81" s="52"/>
      <c r="B81" s="36"/>
      <c r="C81" s="53"/>
      <c r="D81" s="38"/>
      <c r="E81" s="39"/>
    </row>
    <row r="82" spans="1:5">
      <c r="A82" s="52"/>
      <c r="B82" s="36"/>
      <c r="C82" s="53"/>
      <c r="D82" s="38"/>
      <c r="E82" s="39"/>
    </row>
    <row r="83" spans="1:5">
      <c r="A83" s="52"/>
      <c r="B83" s="36"/>
      <c r="C83" s="53"/>
      <c r="D83" s="38"/>
      <c r="E83" s="39"/>
    </row>
    <row r="84" spans="1:5">
      <c r="A84" s="52"/>
      <c r="B84" s="36"/>
      <c r="C84" s="53"/>
      <c r="D84" s="38"/>
      <c r="E84" s="39"/>
    </row>
    <row r="85" spans="1:5">
      <c r="A85" s="52"/>
      <c r="B85" s="36"/>
      <c r="C85" s="53"/>
      <c r="D85" s="38"/>
      <c r="E85" s="39"/>
    </row>
    <row r="86" spans="1:5">
      <c r="A86" s="52"/>
      <c r="B86" s="36"/>
      <c r="C86" s="53"/>
      <c r="D86" s="38"/>
      <c r="E86" s="39"/>
    </row>
    <row r="87" spans="1:5">
      <c r="A87" s="52"/>
      <c r="B87" s="36"/>
      <c r="C87" s="53"/>
      <c r="D87" s="38"/>
      <c r="E87" s="39"/>
    </row>
    <row r="88" spans="1:5">
      <c r="A88" s="52"/>
      <c r="B88" s="36"/>
      <c r="C88" s="53"/>
      <c r="D88" s="38"/>
      <c r="E88" s="39"/>
    </row>
    <row r="89" spans="1:5">
      <c r="A89" s="52"/>
      <c r="B89" s="36"/>
      <c r="C89" s="53"/>
      <c r="D89" s="38"/>
      <c r="E89" s="39"/>
    </row>
    <row r="90" spans="1:5">
      <c r="A90" s="52"/>
      <c r="B90" s="36"/>
      <c r="C90" s="53"/>
      <c r="D90" s="38"/>
      <c r="E90" s="39"/>
    </row>
    <row r="91" spans="1:5">
      <c r="A91" s="52"/>
      <c r="B91" s="36"/>
      <c r="C91" s="53"/>
      <c r="D91" s="38"/>
      <c r="E91" s="39"/>
    </row>
    <row r="92" spans="1:5">
      <c r="A92" s="52"/>
      <c r="B92" s="36"/>
      <c r="C92" s="53"/>
      <c r="D92" s="38"/>
      <c r="E92" s="39"/>
    </row>
    <row r="93" spans="1:5">
      <c r="A93" s="52"/>
      <c r="B93" s="36"/>
      <c r="C93" s="53"/>
      <c r="D93" s="38"/>
      <c r="E93" s="39"/>
    </row>
    <row r="94" spans="1:5">
      <c r="A94" s="52"/>
      <c r="B94" s="36"/>
      <c r="C94" s="53"/>
      <c r="D94" s="38"/>
      <c r="E94" s="39"/>
    </row>
    <row r="95" spans="1:5">
      <c r="A95" s="52"/>
      <c r="B95" s="36"/>
      <c r="C95" s="53"/>
      <c r="D95" s="38"/>
      <c r="E95" s="39"/>
    </row>
    <row r="96" spans="1:5">
      <c r="A96" s="52"/>
      <c r="B96" s="36"/>
      <c r="C96" s="53"/>
      <c r="D96" s="38"/>
      <c r="E96" s="39"/>
    </row>
    <row r="97" spans="1:5">
      <c r="A97" s="52"/>
      <c r="B97" s="36"/>
      <c r="C97" s="53"/>
      <c r="D97" s="38"/>
      <c r="E97" s="39"/>
    </row>
    <row r="98" spans="1:5">
      <c r="A98" s="52"/>
      <c r="B98" s="36"/>
      <c r="C98" s="53"/>
      <c r="D98" s="38"/>
      <c r="E98" s="39"/>
    </row>
    <row r="99" spans="1:5">
      <c r="A99" s="52"/>
      <c r="B99" s="36"/>
      <c r="C99" s="53"/>
      <c r="D99" s="38"/>
      <c r="E99" s="39"/>
    </row>
    <row r="100" spans="1:5">
      <c r="A100" s="52"/>
      <c r="B100" s="36"/>
      <c r="C100" s="53"/>
      <c r="D100" s="38"/>
      <c r="E100" s="39"/>
    </row>
    <row r="101" spans="1:5">
      <c r="A101" s="52"/>
      <c r="B101" s="36"/>
      <c r="C101" s="53"/>
      <c r="D101" s="38"/>
      <c r="E101" s="39"/>
    </row>
    <row r="102" spans="1:5">
      <c r="A102" s="52"/>
      <c r="B102" s="36"/>
      <c r="C102" s="53"/>
      <c r="D102" s="38"/>
      <c r="E102" s="39"/>
    </row>
    <row r="103" spans="1:5">
      <c r="A103" s="52"/>
      <c r="B103" s="36"/>
      <c r="C103" s="53"/>
      <c r="D103" s="38"/>
      <c r="E103" s="39"/>
    </row>
    <row r="104" spans="1:5">
      <c r="A104" s="52"/>
      <c r="B104" s="36"/>
      <c r="C104" s="53"/>
      <c r="D104" s="38"/>
      <c r="E104" s="39"/>
    </row>
    <row r="105" spans="1:5">
      <c r="A105" s="52"/>
      <c r="B105" s="36"/>
      <c r="C105" s="53"/>
      <c r="D105" s="38"/>
      <c r="E105" s="39"/>
    </row>
    <row r="106" spans="1:5">
      <c r="A106" s="52"/>
      <c r="B106" s="36"/>
      <c r="C106" s="53"/>
      <c r="D106" s="38"/>
      <c r="E106" s="39"/>
    </row>
    <row r="107" spans="1:5">
      <c r="A107" s="52"/>
      <c r="B107" s="36"/>
      <c r="C107" s="53"/>
      <c r="D107" s="38"/>
      <c r="E107" s="39"/>
    </row>
    <row r="108" spans="1:5">
      <c r="A108" s="52"/>
      <c r="B108" s="36"/>
      <c r="C108" s="53"/>
      <c r="D108" s="38"/>
      <c r="E108" s="39"/>
    </row>
    <row r="109" spans="1:5">
      <c r="A109" s="52"/>
      <c r="B109" s="36"/>
      <c r="C109" s="53"/>
      <c r="D109" s="38"/>
      <c r="E109" s="39"/>
    </row>
    <row r="110" spans="1:5">
      <c r="A110" s="52"/>
      <c r="B110" s="36"/>
      <c r="C110" s="53"/>
      <c r="D110" s="38"/>
      <c r="E110" s="39"/>
    </row>
    <row r="111" spans="1:5">
      <c r="A111" s="52"/>
      <c r="B111" s="36"/>
      <c r="C111" s="53"/>
      <c r="D111" s="38"/>
      <c r="E111" s="39"/>
    </row>
    <row r="112" spans="1:5">
      <c r="A112" s="52"/>
      <c r="B112" s="36"/>
      <c r="C112" s="53"/>
      <c r="D112" s="38"/>
      <c r="E112" s="39"/>
    </row>
    <row r="113" spans="1:5">
      <c r="A113" s="52"/>
      <c r="B113" s="36"/>
      <c r="C113" s="53"/>
      <c r="D113" s="38"/>
      <c r="E113" s="39"/>
    </row>
    <row r="114" spans="1:5">
      <c r="A114" s="52"/>
      <c r="B114" s="36"/>
      <c r="C114" s="53"/>
      <c r="D114" s="38"/>
      <c r="E114" s="39"/>
    </row>
    <row r="115" spans="1:5">
      <c r="A115" s="52"/>
      <c r="B115" s="36"/>
      <c r="C115" s="53"/>
      <c r="D115" s="38"/>
      <c r="E115" s="39"/>
    </row>
    <row r="116" spans="1:5">
      <c r="A116" s="52"/>
      <c r="B116" s="36"/>
      <c r="C116" s="53"/>
      <c r="D116" s="38"/>
      <c r="E116" s="39"/>
    </row>
    <row r="117" spans="1:5">
      <c r="A117" s="52"/>
      <c r="B117" s="36"/>
      <c r="C117" s="53"/>
      <c r="D117" s="38"/>
      <c r="E117" s="39"/>
    </row>
    <row r="118" spans="1:5">
      <c r="A118" s="52"/>
      <c r="B118" s="36"/>
      <c r="C118" s="53"/>
      <c r="D118" s="38"/>
      <c r="E118" s="39"/>
    </row>
    <row r="119" spans="1:5">
      <c r="A119" s="52"/>
      <c r="B119" s="36"/>
      <c r="C119" s="53"/>
      <c r="D119" s="38"/>
      <c r="E119" s="39"/>
    </row>
    <row r="120" spans="1:5">
      <c r="A120" s="52"/>
      <c r="B120" s="36"/>
      <c r="C120" s="53"/>
      <c r="D120" s="38"/>
      <c r="E120" s="39"/>
    </row>
    <row r="121" spans="1:5">
      <c r="A121" s="52"/>
      <c r="B121" s="36"/>
      <c r="C121" s="53"/>
      <c r="D121" s="38"/>
      <c r="E121" s="39"/>
    </row>
    <row r="122" spans="1:5">
      <c r="A122" s="52"/>
      <c r="B122" s="36"/>
      <c r="C122" s="53"/>
      <c r="D122" s="38"/>
      <c r="E122" s="39"/>
    </row>
    <row r="123" spans="1:5">
      <c r="A123" s="52"/>
      <c r="B123" s="36"/>
      <c r="C123" s="53"/>
      <c r="D123" s="38"/>
      <c r="E123" s="39"/>
    </row>
    <row r="124" spans="1:5">
      <c r="A124" s="52"/>
      <c r="B124" s="36"/>
      <c r="C124" s="53"/>
      <c r="D124" s="38"/>
      <c r="E124" s="39"/>
    </row>
    <row r="125" spans="1:5">
      <c r="A125" s="52"/>
      <c r="B125" s="36"/>
      <c r="C125" s="53"/>
      <c r="D125" s="38"/>
      <c r="E125" s="39"/>
    </row>
    <row r="126" spans="1:5">
      <c r="A126" s="52"/>
      <c r="B126" s="36"/>
      <c r="C126" s="53"/>
      <c r="D126" s="38"/>
      <c r="E126" s="39"/>
    </row>
    <row r="127" spans="1:5">
      <c r="A127" s="52"/>
      <c r="B127" s="36"/>
      <c r="C127" s="53"/>
      <c r="D127" s="38"/>
      <c r="E127" s="39"/>
    </row>
    <row r="128" spans="1:5">
      <c r="A128" s="52"/>
      <c r="B128" s="36"/>
      <c r="C128" s="53"/>
      <c r="D128" s="38"/>
      <c r="E128" s="39"/>
    </row>
    <row r="129" spans="1:5">
      <c r="A129" s="52"/>
      <c r="B129" s="36"/>
      <c r="C129" s="53"/>
      <c r="D129" s="38"/>
      <c r="E129" s="39"/>
    </row>
    <row r="130" spans="1:5">
      <c r="A130" s="52"/>
      <c r="B130" s="36"/>
      <c r="C130" s="53"/>
      <c r="D130" s="38"/>
      <c r="E130" s="39"/>
    </row>
    <row r="131" spans="1:5">
      <c r="A131" s="52"/>
      <c r="B131" s="36"/>
      <c r="C131" s="53"/>
      <c r="D131" s="38"/>
      <c r="E131" s="39"/>
    </row>
    <row r="132" spans="1:5">
      <c r="A132" s="52"/>
      <c r="B132" s="36"/>
      <c r="C132" s="53"/>
      <c r="D132" s="38"/>
      <c r="E132" s="39"/>
    </row>
    <row r="133" spans="1:5">
      <c r="A133" s="52"/>
      <c r="B133" s="36"/>
      <c r="C133" s="53"/>
      <c r="D133" s="38"/>
      <c r="E133" s="39"/>
    </row>
    <row r="134" spans="1:5">
      <c r="A134" s="52"/>
      <c r="B134" s="36"/>
      <c r="C134" s="53"/>
      <c r="D134" s="38"/>
      <c r="E134" s="39"/>
    </row>
    <row r="135" spans="1:5">
      <c r="A135" s="52"/>
      <c r="B135" s="36"/>
      <c r="C135" s="53"/>
      <c r="D135" s="38"/>
      <c r="E135" s="39"/>
    </row>
    <row r="136" spans="1:5">
      <c r="A136" s="52"/>
      <c r="B136" s="36"/>
      <c r="C136" s="53"/>
      <c r="D136" s="38"/>
      <c r="E136" s="39"/>
    </row>
    <row r="137" spans="1:5">
      <c r="A137" s="52"/>
      <c r="B137" s="36"/>
      <c r="C137" s="53"/>
      <c r="D137" s="38"/>
      <c r="E137" s="39"/>
    </row>
    <row r="138" spans="1:5">
      <c r="A138" s="52"/>
      <c r="B138" s="36"/>
      <c r="C138" s="53"/>
      <c r="D138" s="38"/>
      <c r="E138" s="39"/>
    </row>
    <row r="139" spans="1:5">
      <c r="A139" s="52"/>
      <c r="B139" s="36"/>
      <c r="C139" s="53"/>
      <c r="D139" s="38"/>
      <c r="E139" s="39"/>
    </row>
    <row r="140" spans="1:5">
      <c r="A140" s="52"/>
      <c r="B140" s="36"/>
      <c r="C140" s="53"/>
      <c r="D140" s="38"/>
      <c r="E140" s="39"/>
    </row>
    <row r="141" spans="1:5">
      <c r="A141" s="52"/>
      <c r="B141" s="36"/>
      <c r="C141" s="53"/>
      <c r="D141" s="38"/>
      <c r="E141" s="39"/>
    </row>
    <row r="142" spans="1:5">
      <c r="A142" s="52"/>
      <c r="B142" s="36"/>
      <c r="C142" s="53"/>
      <c r="D142" s="38"/>
      <c r="E142" s="39"/>
    </row>
    <row r="143" spans="1:5">
      <c r="A143" s="52"/>
      <c r="B143" s="36"/>
      <c r="C143" s="53"/>
      <c r="D143" s="38"/>
      <c r="E143" s="39"/>
    </row>
    <row r="144" spans="1:5">
      <c r="A144" s="52"/>
      <c r="B144" s="36"/>
      <c r="C144" s="53"/>
      <c r="D144" s="38"/>
      <c r="E144" s="39"/>
    </row>
    <row r="145" spans="1:5">
      <c r="A145" s="52"/>
      <c r="B145" s="36"/>
      <c r="C145" s="53"/>
      <c r="D145" s="38"/>
      <c r="E145" s="39"/>
    </row>
    <row r="146" spans="1:5">
      <c r="A146" s="52"/>
      <c r="B146" s="36"/>
      <c r="C146" s="53"/>
      <c r="D146" s="38"/>
      <c r="E146" s="39"/>
    </row>
    <row r="147" spans="1:5">
      <c r="A147" s="52"/>
      <c r="B147" s="36"/>
      <c r="C147" s="53"/>
      <c r="D147" s="38"/>
      <c r="E147" s="39"/>
    </row>
    <row r="148" spans="1:5">
      <c r="A148" s="52"/>
      <c r="B148" s="36"/>
      <c r="C148" s="53"/>
      <c r="D148" s="38"/>
      <c r="E148" s="39"/>
    </row>
    <row r="149" spans="1:5">
      <c r="A149" s="52"/>
      <c r="B149" s="36"/>
      <c r="C149" s="53"/>
      <c r="D149" s="38"/>
      <c r="E149" s="39"/>
    </row>
    <row r="150" spans="1:5">
      <c r="A150" s="52"/>
      <c r="B150" s="36"/>
      <c r="C150" s="53"/>
      <c r="D150" s="38"/>
      <c r="E150" s="39"/>
    </row>
    <row r="151" spans="1:5">
      <c r="A151" s="52"/>
      <c r="B151" s="36"/>
      <c r="C151" s="53"/>
      <c r="D151" s="38"/>
      <c r="E151" s="39"/>
    </row>
    <row r="152" spans="1:5">
      <c r="A152" s="52"/>
      <c r="B152" s="36"/>
      <c r="C152" s="53"/>
      <c r="D152" s="38"/>
      <c r="E152" s="39"/>
    </row>
    <row r="153" spans="1:5">
      <c r="A153" s="52"/>
      <c r="B153" s="36"/>
      <c r="C153" s="53"/>
      <c r="D153" s="38"/>
      <c r="E153" s="39"/>
    </row>
    <row r="154" spans="1:5">
      <c r="A154" s="52"/>
      <c r="B154" s="36"/>
      <c r="C154" s="53"/>
      <c r="D154" s="38"/>
      <c r="E154" s="39"/>
    </row>
    <row r="155" spans="1:5">
      <c r="A155" s="52"/>
      <c r="B155" s="36"/>
      <c r="C155" s="53"/>
      <c r="D155" s="38"/>
      <c r="E155" s="39"/>
    </row>
    <row r="156" spans="1:5">
      <c r="A156" s="52"/>
      <c r="B156" s="36"/>
      <c r="C156" s="53"/>
      <c r="D156" s="38"/>
      <c r="E156" s="39"/>
    </row>
    <row r="157" spans="1:5">
      <c r="A157" s="52"/>
      <c r="B157" s="36"/>
      <c r="C157" s="53"/>
      <c r="D157" s="38"/>
      <c r="E157" s="39"/>
    </row>
    <row r="158" spans="1:5">
      <c r="A158" s="52"/>
      <c r="B158" s="36"/>
      <c r="C158" s="53"/>
      <c r="D158" s="38"/>
      <c r="E158" s="39"/>
    </row>
    <row r="159" spans="1:5">
      <c r="A159" s="52"/>
      <c r="B159" s="36"/>
      <c r="C159" s="53"/>
      <c r="D159" s="38"/>
      <c r="E159" s="39"/>
    </row>
    <row r="160" spans="1:5">
      <c r="A160" s="52"/>
      <c r="B160" s="36"/>
      <c r="C160" s="53"/>
      <c r="D160" s="38"/>
      <c r="E160" s="39"/>
    </row>
    <row r="161" spans="1:5">
      <c r="A161" s="52"/>
      <c r="B161" s="36"/>
      <c r="C161" s="53"/>
      <c r="D161" s="38"/>
      <c r="E161" s="39"/>
    </row>
    <row r="162" spans="1:5">
      <c r="A162" s="52"/>
      <c r="B162" s="36"/>
      <c r="C162" s="53"/>
      <c r="D162" s="38"/>
      <c r="E162" s="39"/>
    </row>
    <row r="163" spans="1:5">
      <c r="A163" s="52"/>
      <c r="B163" s="36"/>
      <c r="C163" s="53"/>
      <c r="D163" s="38"/>
      <c r="E163" s="39"/>
    </row>
    <row r="164" spans="1:5">
      <c r="A164" s="52"/>
      <c r="B164" s="36"/>
      <c r="C164" s="53"/>
      <c r="D164" s="38"/>
      <c r="E164" s="39"/>
    </row>
    <row r="165" spans="1:5">
      <c r="A165" s="52"/>
      <c r="B165" s="36"/>
      <c r="C165" s="53"/>
      <c r="D165" s="38"/>
      <c r="E165" s="39"/>
    </row>
    <row r="166" spans="1:5">
      <c r="A166" s="52"/>
      <c r="B166" s="36"/>
      <c r="C166" s="53"/>
      <c r="D166" s="38"/>
      <c r="E166" s="39"/>
    </row>
    <row r="167" spans="1:5">
      <c r="A167" s="52"/>
      <c r="B167" s="36"/>
      <c r="C167" s="53"/>
      <c r="D167" s="38"/>
      <c r="E167" s="39"/>
    </row>
    <row r="168" spans="1:5">
      <c r="A168" s="52"/>
      <c r="B168" s="36"/>
      <c r="C168" s="53"/>
      <c r="D168" s="38"/>
      <c r="E168" s="39"/>
    </row>
    <row r="169" spans="1:5">
      <c r="A169" s="52"/>
      <c r="B169" s="36"/>
      <c r="C169" s="53"/>
      <c r="D169" s="38"/>
      <c r="E169" s="39"/>
    </row>
    <row r="170" spans="1:5">
      <c r="A170" s="52"/>
      <c r="B170" s="36"/>
      <c r="C170" s="53"/>
      <c r="D170" s="38"/>
      <c r="E170" s="39"/>
    </row>
    <row r="171" spans="1:5">
      <c r="A171" s="52"/>
      <c r="B171" s="36"/>
      <c r="C171" s="53"/>
      <c r="D171" s="38"/>
      <c r="E171" s="39"/>
    </row>
    <row r="172" spans="1:5">
      <c r="A172" s="52"/>
      <c r="B172" s="36"/>
      <c r="C172" s="53"/>
      <c r="D172" s="38"/>
      <c r="E172" s="39"/>
    </row>
    <row r="173" spans="1:5">
      <c r="A173" s="52"/>
      <c r="B173" s="36"/>
      <c r="C173" s="53"/>
      <c r="D173" s="38"/>
      <c r="E173" s="39"/>
    </row>
    <row r="174" spans="1:5">
      <c r="A174" s="52"/>
      <c r="B174" s="36"/>
      <c r="C174" s="53"/>
      <c r="D174" s="38"/>
      <c r="E174" s="39"/>
    </row>
    <row r="175" spans="1:5">
      <c r="A175" s="52"/>
      <c r="B175" s="36"/>
      <c r="C175" s="53"/>
      <c r="D175" s="38"/>
      <c r="E175" s="39"/>
    </row>
    <row r="176" spans="1:5">
      <c r="A176" s="52"/>
      <c r="B176" s="36"/>
      <c r="C176" s="53"/>
      <c r="D176" s="38"/>
      <c r="E176" s="39"/>
    </row>
    <row r="177" spans="1:5">
      <c r="A177" s="52"/>
      <c r="B177" s="36"/>
      <c r="C177" s="53"/>
      <c r="D177" s="38"/>
      <c r="E177" s="39"/>
    </row>
    <row r="178" spans="1:5">
      <c r="A178" s="52"/>
      <c r="B178" s="36"/>
      <c r="C178" s="53"/>
      <c r="D178" s="38"/>
      <c r="E178" s="39"/>
    </row>
    <row r="179" spans="1:5">
      <c r="A179" s="52"/>
      <c r="B179" s="36"/>
      <c r="C179" s="53"/>
      <c r="D179" s="38"/>
      <c r="E179" s="39"/>
    </row>
    <row r="180" spans="1:5">
      <c r="A180" s="52"/>
      <c r="B180" s="36"/>
      <c r="C180" s="53"/>
      <c r="D180" s="38"/>
      <c r="E180" s="39"/>
    </row>
    <row r="181" spans="1:5">
      <c r="A181" s="52"/>
      <c r="B181" s="36"/>
      <c r="C181" s="53"/>
      <c r="D181" s="38"/>
      <c r="E181" s="39"/>
    </row>
    <row r="182" spans="1:5">
      <c r="A182" s="52"/>
      <c r="B182" s="36"/>
      <c r="C182" s="53"/>
      <c r="D182" s="38"/>
      <c r="E182" s="39"/>
    </row>
    <row r="183" spans="1:5">
      <c r="A183" s="52"/>
      <c r="B183" s="36"/>
      <c r="C183" s="53"/>
      <c r="D183" s="38"/>
      <c r="E183" s="39"/>
    </row>
    <row r="184" spans="1:5">
      <c r="A184" s="52"/>
      <c r="B184" s="36"/>
      <c r="C184" s="53"/>
      <c r="D184" s="38"/>
      <c r="E184" s="39"/>
    </row>
    <row r="185" spans="1:5">
      <c r="A185" s="52"/>
      <c r="B185" s="36"/>
      <c r="C185" s="53"/>
      <c r="D185" s="38"/>
      <c r="E185" s="39"/>
    </row>
    <row r="186" spans="1:5">
      <c r="A186" s="52"/>
      <c r="B186" s="36"/>
      <c r="C186" s="53"/>
      <c r="D186" s="38"/>
      <c r="E186" s="39"/>
    </row>
    <row r="187" spans="1:5">
      <c r="A187" s="52"/>
      <c r="B187" s="36"/>
      <c r="C187" s="53"/>
      <c r="D187" s="38"/>
      <c r="E187" s="39"/>
    </row>
    <row r="188" spans="1:5">
      <c r="A188" s="52"/>
      <c r="B188" s="36"/>
      <c r="C188" s="53"/>
      <c r="D188" s="38"/>
      <c r="E188" s="39"/>
    </row>
    <row r="189" spans="1:5">
      <c r="A189" s="52"/>
      <c r="B189" s="36"/>
      <c r="C189" s="53"/>
      <c r="D189" s="38"/>
      <c r="E189" s="39"/>
    </row>
    <row r="190" spans="1:5">
      <c r="A190" s="52"/>
      <c r="B190" s="36"/>
      <c r="C190" s="53"/>
      <c r="D190" s="38"/>
      <c r="E190" s="39"/>
    </row>
    <row r="191" spans="1:5">
      <c r="A191" s="52"/>
      <c r="B191" s="36"/>
      <c r="C191" s="53"/>
      <c r="D191" s="38"/>
      <c r="E191" s="39"/>
    </row>
    <row r="192" spans="1:5">
      <c r="A192" s="52"/>
      <c r="B192" s="36"/>
      <c r="C192" s="53"/>
      <c r="D192" s="38"/>
      <c r="E192" s="39"/>
    </row>
    <row r="193" spans="1:5">
      <c r="A193" s="52"/>
      <c r="B193" s="36"/>
      <c r="C193" s="53"/>
      <c r="D193" s="38"/>
      <c r="E193" s="39"/>
    </row>
    <row r="194" spans="1:5">
      <c r="A194" s="52"/>
      <c r="B194" s="36"/>
      <c r="C194" s="53"/>
      <c r="D194" s="38"/>
      <c r="E194" s="39"/>
    </row>
    <row r="195" spans="1:5">
      <c r="A195" s="52"/>
      <c r="B195" s="36"/>
      <c r="C195" s="53"/>
      <c r="D195" s="38"/>
      <c r="E195" s="39"/>
    </row>
    <row r="196" spans="1:5">
      <c r="A196" s="52"/>
      <c r="B196" s="36"/>
      <c r="C196" s="53"/>
      <c r="D196" s="38"/>
      <c r="E196" s="39"/>
    </row>
    <row r="197" spans="1:5">
      <c r="A197" s="52"/>
      <c r="B197" s="36"/>
      <c r="C197" s="53"/>
      <c r="D197" s="38"/>
      <c r="E197" s="39"/>
    </row>
    <row r="198" spans="1:5">
      <c r="A198" s="52"/>
      <c r="B198" s="36"/>
      <c r="C198" s="53"/>
      <c r="D198" s="38"/>
      <c r="E198" s="39"/>
    </row>
    <row r="199" spans="1:5">
      <c r="A199" s="52"/>
      <c r="B199" s="36"/>
      <c r="C199" s="53"/>
      <c r="D199" s="38"/>
      <c r="E199" s="39"/>
    </row>
    <row r="200" spans="1:5">
      <c r="A200" s="52"/>
      <c r="B200" s="36"/>
      <c r="C200" s="53"/>
      <c r="D200" s="38"/>
      <c r="E200" s="39"/>
    </row>
    <row r="201" spans="1:5">
      <c r="A201" s="52"/>
      <c r="B201" s="36"/>
      <c r="C201" s="53"/>
      <c r="D201" s="38"/>
      <c r="E201" s="39"/>
    </row>
    <row r="202" spans="1:5">
      <c r="A202" s="52"/>
      <c r="B202" s="36"/>
      <c r="C202" s="53"/>
      <c r="D202" s="38"/>
      <c r="E202" s="39"/>
    </row>
    <row r="203" spans="1:5">
      <c r="A203" s="52"/>
      <c r="B203" s="36"/>
      <c r="C203" s="53"/>
      <c r="D203" s="38"/>
      <c r="E203" s="39"/>
    </row>
    <row r="204" spans="1:5">
      <c r="A204" s="52"/>
      <c r="B204" s="36"/>
      <c r="C204" s="53"/>
      <c r="D204" s="38"/>
      <c r="E204" s="39"/>
    </row>
    <row r="205" spans="1:5">
      <c r="A205" s="54"/>
      <c r="B205" s="43"/>
      <c r="C205" s="55"/>
      <c r="D205" s="45"/>
      <c r="E205" s="46"/>
    </row>
  </sheetData>
  <mergeCells count="2">
    <mergeCell ref="A1:E2"/>
    <mergeCell ref="A3:E4"/>
  </mergeCells>
  <conditionalFormatting sqref="A6:A205">
    <cfRule type="expression" dxfId="11" priority="2">
      <formula>AND($C6&lt;&gt;"",$A6="")</formula>
    </cfRule>
  </conditionalFormatting>
  <conditionalFormatting sqref="B6:B205">
    <cfRule type="expression" dxfId="10" priority="1">
      <formula>AND($C6&lt;&gt;"",$B6="")</formula>
    </cfRule>
  </conditionalFormatting>
  <dataValidations count="2">
    <dataValidation type="whole" sqref="C6:C205" xr:uid="{00000000-0002-0000-0300-000001000000}">
      <formula1>0</formula1>
      <formula2>1000000</formula2>
    </dataValidation>
    <dataValidation type="decimal" sqref="D6:D205" xr:uid="{00000000-0002-0000-0300-000002000000}">
      <formula1>-1000000000</formula1>
      <formula2>1000000000</formula2>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xr:uid="{00000000-0002-0000-0300-000000000000}">
          <x14:formula1>
            <xm:f>SETUP!$A$17:$A$21</xm:f>
          </x14:formula1>
          <xm:sqref>B6:B205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7"/>
  <sheetViews>
    <sheetView showGridLines="0" topLeftCell="A3" workbookViewId="0">
      <selection activeCell="C20" sqref="C20"/>
    </sheetView>
  </sheetViews>
  <sheetFormatPr defaultRowHeight="14.25"/>
  <cols>
    <col min="1" max="1" width="25" customWidth="1"/>
    <col min="2" max="13" width="8.625" customWidth="1"/>
    <col min="14" max="14" width="10.25" customWidth="1"/>
  </cols>
  <sheetData>
    <row r="1" spans="1:14" ht="33" customHeight="1">
      <c r="A1" s="93" t="s">
        <v>138</v>
      </c>
      <c r="B1" s="93" t="s">
        <v>138</v>
      </c>
      <c r="C1" s="93" t="s">
        <v>138</v>
      </c>
      <c r="D1" s="93" t="s">
        <v>138</v>
      </c>
      <c r="E1" s="93" t="s">
        <v>138</v>
      </c>
      <c r="F1" s="93" t="s">
        <v>138</v>
      </c>
      <c r="G1" s="93" t="s">
        <v>138</v>
      </c>
      <c r="H1" s="93" t="s">
        <v>138</v>
      </c>
      <c r="I1" s="93" t="s">
        <v>138</v>
      </c>
      <c r="J1" s="93" t="s">
        <v>138</v>
      </c>
      <c r="K1" s="93" t="s">
        <v>138</v>
      </c>
      <c r="L1" s="93" t="s">
        <v>138</v>
      </c>
      <c r="M1" s="93" t="s">
        <v>138</v>
      </c>
      <c r="N1" s="93" t="s">
        <v>138</v>
      </c>
    </row>
    <row r="2" spans="1:14" ht="33" customHeight="1">
      <c r="A2" s="93" t="s">
        <v>138</v>
      </c>
      <c r="B2" s="93" t="s">
        <v>138</v>
      </c>
      <c r="C2" s="93" t="s">
        <v>138</v>
      </c>
      <c r="D2" s="93" t="s">
        <v>138</v>
      </c>
      <c r="E2" s="93" t="s">
        <v>138</v>
      </c>
      <c r="F2" s="93" t="s">
        <v>138</v>
      </c>
      <c r="G2" s="93" t="s">
        <v>138</v>
      </c>
      <c r="H2" s="93" t="s">
        <v>138</v>
      </c>
      <c r="I2" s="93" t="s">
        <v>138</v>
      </c>
      <c r="J2" s="93" t="s">
        <v>138</v>
      </c>
      <c r="K2" s="93" t="s">
        <v>138</v>
      </c>
      <c r="L2" s="93" t="s">
        <v>138</v>
      </c>
      <c r="M2" s="93" t="s">
        <v>138</v>
      </c>
      <c r="N2" s="93" t="s">
        <v>138</v>
      </c>
    </row>
    <row r="3" spans="1:14" ht="27" customHeight="1">
      <c r="A3" s="94" t="s">
        <v>139</v>
      </c>
      <c r="B3" s="94" t="s">
        <v>139</v>
      </c>
      <c r="C3" s="94" t="s">
        <v>139</v>
      </c>
      <c r="D3" s="94" t="s">
        <v>139</v>
      </c>
      <c r="E3" s="94" t="s">
        <v>139</v>
      </c>
      <c r="F3" s="94" t="s">
        <v>139</v>
      </c>
      <c r="G3" s="94" t="s">
        <v>139</v>
      </c>
      <c r="H3" s="94" t="s">
        <v>139</v>
      </c>
      <c r="I3" s="94" t="s">
        <v>139</v>
      </c>
      <c r="J3" s="94" t="s">
        <v>139</v>
      </c>
      <c r="K3" s="94" t="s">
        <v>139</v>
      </c>
      <c r="L3" s="94" t="s">
        <v>139</v>
      </c>
      <c r="M3" s="94" t="s">
        <v>139</v>
      </c>
      <c r="N3" s="94" t="s">
        <v>139</v>
      </c>
    </row>
    <row r="4" spans="1:14" ht="27" customHeight="1">
      <c r="A4" s="94" t="s">
        <v>139</v>
      </c>
      <c r="B4" s="94" t="s">
        <v>139</v>
      </c>
      <c r="C4" s="94" t="s">
        <v>139</v>
      </c>
      <c r="D4" s="94" t="s">
        <v>139</v>
      </c>
      <c r="E4" s="94" t="s">
        <v>139</v>
      </c>
      <c r="F4" s="94" t="s">
        <v>139</v>
      </c>
      <c r="G4" s="94" t="s">
        <v>139</v>
      </c>
      <c r="H4" s="94" t="s">
        <v>139</v>
      </c>
      <c r="I4" s="94" t="s">
        <v>139</v>
      </c>
      <c r="J4" s="94" t="s">
        <v>139</v>
      </c>
      <c r="K4" s="94" t="s">
        <v>139</v>
      </c>
      <c r="L4" s="94" t="s">
        <v>139</v>
      </c>
      <c r="M4" s="94" t="s">
        <v>139</v>
      </c>
      <c r="N4" s="94" t="s">
        <v>139</v>
      </c>
    </row>
    <row r="5" spans="1:14">
      <c r="A5" s="14"/>
      <c r="B5" s="14"/>
      <c r="C5" s="14"/>
      <c r="D5" s="14"/>
      <c r="E5" s="14"/>
      <c r="F5" s="14"/>
      <c r="G5" s="14"/>
      <c r="H5" s="14"/>
      <c r="I5" s="14"/>
      <c r="J5" s="14"/>
      <c r="K5" s="14"/>
      <c r="L5" s="14"/>
      <c r="M5" s="14"/>
      <c r="N5" s="14"/>
    </row>
    <row r="6" spans="1:14" ht="15">
      <c r="A6" s="126" t="s">
        <v>54</v>
      </c>
      <c r="B6" s="126" t="s">
        <v>54</v>
      </c>
      <c r="C6" s="56">
        <f>SETUP!$B$8</f>
        <v>2026</v>
      </c>
      <c r="D6" s="14"/>
      <c r="E6" s="14"/>
      <c r="F6" s="14"/>
      <c r="G6" s="14"/>
      <c r="H6" s="14"/>
      <c r="I6" s="14"/>
      <c r="J6" s="14"/>
      <c r="K6" s="14"/>
      <c r="L6" s="14"/>
      <c r="M6" s="14"/>
      <c r="N6" s="14"/>
    </row>
    <row r="7" spans="1:14">
      <c r="A7" s="14"/>
      <c r="B7" s="14"/>
      <c r="C7" s="14"/>
      <c r="D7" s="14"/>
      <c r="E7" s="14"/>
      <c r="F7" s="14"/>
      <c r="G7" s="14"/>
      <c r="H7" s="14"/>
      <c r="I7" s="14"/>
      <c r="J7" s="14"/>
      <c r="K7" s="14"/>
      <c r="L7" s="14"/>
      <c r="M7" s="14"/>
      <c r="N7" s="14"/>
    </row>
    <row r="8" spans="1:14">
      <c r="A8" s="127">
        <f>N13</f>
        <v>932.06</v>
      </c>
      <c r="B8" s="128"/>
      <c r="C8" s="131">
        <f>N14</f>
        <v>1577.12</v>
      </c>
      <c r="D8" s="132"/>
      <c r="E8" s="135">
        <f>N29</f>
        <v>0</v>
      </c>
      <c r="F8" s="136"/>
      <c r="G8" s="139">
        <f>N31</f>
        <v>0</v>
      </c>
      <c r="H8" s="140"/>
      <c r="I8" s="135" t="str">
        <f>N32</f>
        <v/>
      </c>
      <c r="J8" s="136"/>
      <c r="K8" s="143" t="str">
        <f>N34</f>
        <v/>
      </c>
      <c r="L8" s="144"/>
      <c r="M8" s="147">
        <f>N37</f>
        <v>7</v>
      </c>
      <c r="N8" s="148"/>
    </row>
    <row r="9" spans="1:14">
      <c r="A9" s="129"/>
      <c r="B9" s="130"/>
      <c r="C9" s="133"/>
      <c r="D9" s="134"/>
      <c r="E9" s="137"/>
      <c r="F9" s="138"/>
      <c r="G9" s="141"/>
      <c r="H9" s="142"/>
      <c r="I9" s="137"/>
      <c r="J9" s="138"/>
      <c r="K9" s="145"/>
      <c r="L9" s="146"/>
      <c r="M9" s="149"/>
      <c r="N9" s="150"/>
    </row>
    <row r="10" spans="1:14">
      <c r="A10" s="151" t="s">
        <v>140</v>
      </c>
      <c r="B10" s="152"/>
      <c r="C10" s="151" t="s">
        <v>109</v>
      </c>
      <c r="D10" s="152"/>
      <c r="E10" s="151" t="s">
        <v>141</v>
      </c>
      <c r="F10" s="152"/>
      <c r="G10" s="151" t="s">
        <v>142</v>
      </c>
      <c r="H10" s="152"/>
      <c r="I10" s="151" t="s">
        <v>143</v>
      </c>
      <c r="J10" s="152"/>
      <c r="K10" s="151" t="s">
        <v>144</v>
      </c>
      <c r="L10" s="152"/>
      <c r="M10" s="151" t="s">
        <v>145</v>
      </c>
      <c r="N10" s="152"/>
    </row>
    <row r="11" spans="1:14">
      <c r="A11" s="14"/>
      <c r="B11" s="14"/>
      <c r="C11" s="14"/>
      <c r="D11" s="14"/>
      <c r="E11" s="14"/>
      <c r="F11" s="14"/>
      <c r="G11" s="14"/>
      <c r="H11" s="14"/>
      <c r="I11" s="14"/>
      <c r="J11" s="14"/>
      <c r="K11" s="14"/>
      <c r="L11" s="14"/>
      <c r="M11" s="14"/>
      <c r="N11" s="14"/>
    </row>
    <row r="12" spans="1:14" ht="25.5" customHeight="1">
      <c r="A12" s="4" t="s">
        <v>146</v>
      </c>
      <c r="B12" s="13">
        <f>DATE($C$6,1,1)</f>
        <v>46023</v>
      </c>
      <c r="C12" s="13">
        <f>DATE($C$6,2,1)</f>
        <v>46054</v>
      </c>
      <c r="D12" s="13">
        <f>DATE($C$6,3,1)</f>
        <v>46082</v>
      </c>
      <c r="E12" s="13">
        <f>DATE($C$6,4,1)</f>
        <v>46113</v>
      </c>
      <c r="F12" s="13">
        <f>DATE($C$6,5,1)</f>
        <v>46143</v>
      </c>
      <c r="G12" s="13">
        <f>DATE($C$6,6,1)</f>
        <v>46174</v>
      </c>
      <c r="H12" s="13">
        <f>DATE($C$6,7,1)</f>
        <v>46204</v>
      </c>
      <c r="I12" s="13">
        <f>DATE($C$6,8,1)</f>
        <v>46235</v>
      </c>
      <c r="J12" s="13">
        <f>DATE($C$6,9,1)</f>
        <v>46266</v>
      </c>
      <c r="K12" s="13">
        <f>DATE($C$6,10,1)</f>
        <v>46296</v>
      </c>
      <c r="L12" s="13">
        <f>DATE($C$6,11,1)</f>
        <v>46327</v>
      </c>
      <c r="M12" s="13">
        <f>DATE($C$6,12,1)</f>
        <v>46357</v>
      </c>
      <c r="N12" s="4" t="s">
        <v>147</v>
      </c>
    </row>
    <row r="13" spans="1:14" ht="15">
      <c r="A13" s="57" t="s">
        <v>148</v>
      </c>
      <c r="B13" s="58">
        <f>SUMIFS('EXPENSE LOG'!$J$6:$J$505,'EXPENSE LOG'!$C$6:$C$505,B$12,'EXPENSE LOG'!$F$6:$F$505,"Operating")</f>
        <v>75.059999999999988</v>
      </c>
      <c r="C13" s="58">
        <f>SUMIFS('EXPENSE LOG'!$J$6:$J$505,'EXPENSE LOG'!$C$6:$C$505,C$12,'EXPENSE LOG'!$F$6:$F$505,"Operating")</f>
        <v>600</v>
      </c>
      <c r="D13" s="58">
        <f>SUMIFS('EXPENSE LOG'!$J$6:$J$505,'EXPENSE LOG'!$C$6:$C$505,D$12,'EXPENSE LOG'!$F$6:$F$505,"Operating")</f>
        <v>250</v>
      </c>
      <c r="E13" s="58">
        <f>SUMIFS('EXPENSE LOG'!$J$6:$J$505,'EXPENSE LOG'!$C$6:$C$505,E$12,'EXPENSE LOG'!$F$6:$F$505,"Operating")</f>
        <v>7</v>
      </c>
      <c r="F13" s="58">
        <f>SUMIFS('EXPENSE LOG'!$J$6:$J$505,'EXPENSE LOG'!$C$6:$C$505,F$12,'EXPENSE LOG'!$F$6:$F$505,"Operating")</f>
        <v>0</v>
      </c>
      <c r="G13" s="58">
        <f>SUMIFS('EXPENSE LOG'!$J$6:$J$505,'EXPENSE LOG'!$C$6:$C$505,G$12,'EXPENSE LOG'!$F$6:$F$505,"Operating")</f>
        <v>0</v>
      </c>
      <c r="H13" s="58">
        <f>SUMIFS('EXPENSE LOG'!$J$6:$J$505,'EXPENSE LOG'!$C$6:$C$505,H$12,'EXPENSE LOG'!$F$6:$F$505,"Operating")</f>
        <v>0</v>
      </c>
      <c r="I13" s="58">
        <f>SUMIFS('EXPENSE LOG'!$J$6:$J$505,'EXPENSE LOG'!$C$6:$C$505,I$12,'EXPENSE LOG'!$F$6:$F$505,"Operating")</f>
        <v>0</v>
      </c>
      <c r="J13" s="58">
        <f>SUMIFS('EXPENSE LOG'!$J$6:$J$505,'EXPENSE LOG'!$C$6:$C$505,J$12,'EXPENSE LOG'!$F$6:$F$505,"Operating")</f>
        <v>0</v>
      </c>
      <c r="K13" s="58">
        <f>SUMIFS('EXPENSE LOG'!$J$6:$J$505,'EXPENSE LOG'!$C$6:$C$505,K$12,'EXPENSE LOG'!$F$6:$F$505,"Operating")</f>
        <v>0</v>
      </c>
      <c r="L13" s="58">
        <f>SUMIFS('EXPENSE LOG'!$J$6:$J$505,'EXPENSE LOG'!$C$6:$C$505,L$12,'EXPENSE LOG'!$F$6:$F$505,"Operating")</f>
        <v>0</v>
      </c>
      <c r="M13" s="58">
        <f>SUMIFS('EXPENSE LOG'!$J$6:$J$505,'EXPENSE LOG'!$C$6:$C$505,M$12,'EXPENSE LOG'!$F$6:$F$505,"Operating")</f>
        <v>0</v>
      </c>
      <c r="N13" s="58">
        <f>SUM(B13:M13)</f>
        <v>932.06</v>
      </c>
    </row>
    <row r="14" spans="1:14" ht="15">
      <c r="A14" s="59" t="s">
        <v>109</v>
      </c>
      <c r="B14" s="60">
        <f>SUMIFS('EXPENSE LOG'!$J$6:$J$505,'EXPENSE LOG'!$C$6:$C$505,B$12,'EXPENSE LOG'!$F$6:$F$505,"Capital")</f>
        <v>1577.12</v>
      </c>
      <c r="C14" s="60">
        <f>SUMIFS('EXPENSE LOG'!$J$6:$J$505,'EXPENSE LOG'!$C$6:$C$505,C$12,'EXPENSE LOG'!$F$6:$F$505,"Capital")</f>
        <v>0</v>
      </c>
      <c r="D14" s="60">
        <f>SUMIFS('EXPENSE LOG'!$J$6:$J$505,'EXPENSE LOG'!$C$6:$C$505,D$12,'EXPENSE LOG'!$F$6:$F$505,"Capital")</f>
        <v>0</v>
      </c>
      <c r="E14" s="60">
        <f>SUMIFS('EXPENSE LOG'!$J$6:$J$505,'EXPENSE LOG'!$C$6:$C$505,E$12,'EXPENSE LOG'!$F$6:$F$505,"Capital")</f>
        <v>0</v>
      </c>
      <c r="F14" s="60">
        <f>SUMIFS('EXPENSE LOG'!$J$6:$J$505,'EXPENSE LOG'!$C$6:$C$505,F$12,'EXPENSE LOG'!$F$6:$F$505,"Capital")</f>
        <v>0</v>
      </c>
      <c r="G14" s="60">
        <f>SUMIFS('EXPENSE LOG'!$J$6:$J$505,'EXPENSE LOG'!$C$6:$C$505,G$12,'EXPENSE LOG'!$F$6:$F$505,"Capital")</f>
        <v>0</v>
      </c>
      <c r="H14" s="60">
        <f>SUMIFS('EXPENSE LOG'!$J$6:$J$505,'EXPENSE LOG'!$C$6:$C$505,H$12,'EXPENSE LOG'!$F$6:$F$505,"Capital")</f>
        <v>0</v>
      </c>
      <c r="I14" s="60">
        <f>SUMIFS('EXPENSE LOG'!$J$6:$J$505,'EXPENSE LOG'!$C$6:$C$505,I$12,'EXPENSE LOG'!$F$6:$F$505,"Capital")</f>
        <v>0</v>
      </c>
      <c r="J14" s="60">
        <f>SUMIFS('EXPENSE LOG'!$J$6:$J$505,'EXPENSE LOG'!$C$6:$C$505,J$12,'EXPENSE LOG'!$F$6:$F$505,"Capital")</f>
        <v>0</v>
      </c>
      <c r="K14" s="60">
        <f>SUMIFS('EXPENSE LOG'!$J$6:$J$505,'EXPENSE LOG'!$C$6:$C$505,K$12,'EXPENSE LOG'!$F$6:$F$505,"Capital")</f>
        <v>0</v>
      </c>
      <c r="L14" s="60">
        <f>SUMIFS('EXPENSE LOG'!$J$6:$J$505,'EXPENSE LOG'!$C$6:$C$505,L$12,'EXPENSE LOG'!$F$6:$F$505,"Capital")</f>
        <v>0</v>
      </c>
      <c r="M14" s="60">
        <f>SUMIFS('EXPENSE LOG'!$J$6:$J$505,'EXPENSE LOG'!$C$6:$C$505,M$12,'EXPENSE LOG'!$F$6:$F$505,"Capital")</f>
        <v>0</v>
      </c>
      <c r="N14" s="60">
        <f>SUM(B14:M14)</f>
        <v>1577.12</v>
      </c>
    </row>
    <row r="15" spans="1:14" ht="15">
      <c r="A15" s="59" t="s">
        <v>149</v>
      </c>
      <c r="B15" s="60">
        <f t="shared" ref="B15:M15" si="0">B13+B14</f>
        <v>1652.1799999999998</v>
      </c>
      <c r="C15" s="60">
        <f t="shared" si="0"/>
        <v>600</v>
      </c>
      <c r="D15" s="60">
        <f t="shared" si="0"/>
        <v>250</v>
      </c>
      <c r="E15" s="60">
        <f t="shared" si="0"/>
        <v>7</v>
      </c>
      <c r="F15" s="60">
        <f t="shared" si="0"/>
        <v>0</v>
      </c>
      <c r="G15" s="60">
        <f t="shared" si="0"/>
        <v>0</v>
      </c>
      <c r="H15" s="60">
        <f t="shared" si="0"/>
        <v>0</v>
      </c>
      <c r="I15" s="60">
        <f t="shared" si="0"/>
        <v>0</v>
      </c>
      <c r="J15" s="60">
        <f t="shared" si="0"/>
        <v>0</v>
      </c>
      <c r="K15" s="60">
        <f t="shared" si="0"/>
        <v>0</v>
      </c>
      <c r="L15" s="60">
        <f t="shared" si="0"/>
        <v>0</v>
      </c>
      <c r="M15" s="60">
        <f t="shared" si="0"/>
        <v>0</v>
      </c>
      <c r="N15" s="60">
        <f>SUM(B15:M15)</f>
        <v>2509.1799999999998</v>
      </c>
    </row>
    <row r="16" spans="1:14" ht="6.75" customHeight="1">
      <c r="A16" s="61"/>
      <c r="B16" s="62"/>
      <c r="C16" s="62"/>
      <c r="D16" s="62"/>
      <c r="E16" s="62"/>
      <c r="F16" s="62"/>
      <c r="G16" s="62"/>
      <c r="H16" s="62"/>
      <c r="I16" s="62"/>
      <c r="J16" s="62"/>
      <c r="K16" s="62"/>
      <c r="L16" s="62"/>
      <c r="M16" s="62"/>
      <c r="N16" s="60"/>
    </row>
    <row r="17" spans="1:14" ht="15">
      <c r="A17" s="63" t="s">
        <v>63</v>
      </c>
      <c r="B17" s="62">
        <f>SUMIFS('EXPENSE LOG'!$J$6:$J$505,'EXPENSE LOG'!$C$6:$C$505,B$12,'EXPENSE LOG'!$E$6:$E$505,$A17)</f>
        <v>0</v>
      </c>
      <c r="C17" s="62">
        <f>SUMIFS('EXPENSE LOG'!$J$6:$J$505,'EXPENSE LOG'!$C$6:$C$505,C$12,'EXPENSE LOG'!$E$6:$E$505,$A17)</f>
        <v>0</v>
      </c>
      <c r="D17" s="62">
        <f>SUMIFS('EXPENSE LOG'!$J$6:$J$505,'EXPENSE LOG'!$C$6:$C$505,D$12,'EXPENSE LOG'!$E$6:$E$505,$A17)</f>
        <v>0</v>
      </c>
      <c r="E17" s="62">
        <f>SUMIFS('EXPENSE LOG'!$J$6:$J$505,'EXPENSE LOG'!$C$6:$C$505,E$12,'EXPENSE LOG'!$E$6:$E$505,$A17)</f>
        <v>0</v>
      </c>
      <c r="F17" s="62">
        <f>SUMIFS('EXPENSE LOG'!$J$6:$J$505,'EXPENSE LOG'!$C$6:$C$505,F$12,'EXPENSE LOG'!$E$6:$E$505,$A17)</f>
        <v>0</v>
      </c>
      <c r="G17" s="62">
        <f>SUMIFS('EXPENSE LOG'!$J$6:$J$505,'EXPENSE LOG'!$C$6:$C$505,G$12,'EXPENSE LOG'!$E$6:$E$505,$A17)</f>
        <v>0</v>
      </c>
      <c r="H17" s="62">
        <f>SUMIFS('EXPENSE LOG'!$J$6:$J$505,'EXPENSE LOG'!$C$6:$C$505,H$12,'EXPENSE LOG'!$E$6:$E$505,$A17)</f>
        <v>0</v>
      </c>
      <c r="I17" s="62">
        <f>SUMIFS('EXPENSE LOG'!$J$6:$J$505,'EXPENSE LOG'!$C$6:$C$505,I$12,'EXPENSE LOG'!$E$6:$E$505,$A17)</f>
        <v>0</v>
      </c>
      <c r="J17" s="62">
        <f>SUMIFS('EXPENSE LOG'!$J$6:$J$505,'EXPENSE LOG'!$C$6:$C$505,J$12,'EXPENSE LOG'!$E$6:$E$505,$A17)</f>
        <v>0</v>
      </c>
      <c r="K17" s="62">
        <f>SUMIFS('EXPENSE LOG'!$J$6:$J$505,'EXPENSE LOG'!$C$6:$C$505,K$12,'EXPENSE LOG'!$E$6:$E$505,$A17)</f>
        <v>0</v>
      </c>
      <c r="L17" s="62">
        <f>SUMIFS('EXPENSE LOG'!$J$6:$J$505,'EXPENSE LOG'!$C$6:$C$505,L$12,'EXPENSE LOG'!$E$6:$E$505,$A17)</f>
        <v>0</v>
      </c>
      <c r="M17" s="62">
        <f>SUMIFS('EXPENSE LOG'!$J$6:$J$505,'EXPENSE LOG'!$C$6:$C$505,M$12,'EXPENSE LOG'!$E$6:$E$505,$A17)</f>
        <v>0</v>
      </c>
      <c r="N17" s="60">
        <f t="shared" ref="N17:N27" si="1">SUM(B17:M17)</f>
        <v>0</v>
      </c>
    </row>
    <row r="18" spans="1:14" ht="15">
      <c r="A18" s="63" t="s">
        <v>70</v>
      </c>
      <c r="B18" s="62">
        <f>SUMIFS('EXPENSE LOG'!$J$6:$J$505,'EXPENSE LOG'!$C$6:$C$505,B$12,'EXPENSE LOG'!$E$6:$E$505,$A18)</f>
        <v>0</v>
      </c>
      <c r="C18" s="62">
        <f>SUMIFS('EXPENSE LOG'!$J$6:$J$505,'EXPENSE LOG'!$C$6:$C$505,C$12,'EXPENSE LOG'!$E$6:$E$505,$A18)</f>
        <v>0</v>
      </c>
      <c r="D18" s="62">
        <f>SUMIFS('EXPENSE LOG'!$J$6:$J$505,'EXPENSE LOG'!$C$6:$C$505,D$12,'EXPENSE LOG'!$E$6:$E$505,$A18)</f>
        <v>0</v>
      </c>
      <c r="E18" s="62">
        <f>SUMIFS('EXPENSE LOG'!$J$6:$J$505,'EXPENSE LOG'!$C$6:$C$505,E$12,'EXPENSE LOG'!$E$6:$E$505,$A18)</f>
        <v>0</v>
      </c>
      <c r="F18" s="62">
        <f>SUMIFS('EXPENSE LOG'!$J$6:$J$505,'EXPENSE LOG'!$C$6:$C$505,F$12,'EXPENSE LOG'!$E$6:$E$505,$A18)</f>
        <v>0</v>
      </c>
      <c r="G18" s="62">
        <f>SUMIFS('EXPENSE LOG'!$J$6:$J$505,'EXPENSE LOG'!$C$6:$C$505,G$12,'EXPENSE LOG'!$E$6:$E$505,$A18)</f>
        <v>0</v>
      </c>
      <c r="H18" s="62">
        <f>SUMIFS('EXPENSE LOG'!$J$6:$J$505,'EXPENSE LOG'!$C$6:$C$505,H$12,'EXPENSE LOG'!$E$6:$E$505,$A18)</f>
        <v>0</v>
      </c>
      <c r="I18" s="62">
        <f>SUMIFS('EXPENSE LOG'!$J$6:$J$505,'EXPENSE LOG'!$C$6:$C$505,I$12,'EXPENSE LOG'!$E$6:$E$505,$A18)</f>
        <v>0</v>
      </c>
      <c r="J18" s="62">
        <f>SUMIFS('EXPENSE LOG'!$J$6:$J$505,'EXPENSE LOG'!$C$6:$C$505,J$12,'EXPENSE LOG'!$E$6:$E$505,$A18)</f>
        <v>0</v>
      </c>
      <c r="K18" s="62">
        <f>SUMIFS('EXPENSE LOG'!$J$6:$J$505,'EXPENSE LOG'!$C$6:$C$505,K$12,'EXPENSE LOG'!$E$6:$E$505,$A18)</f>
        <v>0</v>
      </c>
      <c r="L18" s="62">
        <f>SUMIFS('EXPENSE LOG'!$J$6:$J$505,'EXPENSE LOG'!$C$6:$C$505,L$12,'EXPENSE LOG'!$E$6:$E$505,$A18)</f>
        <v>0</v>
      </c>
      <c r="M18" s="62">
        <f>SUMIFS('EXPENSE LOG'!$J$6:$J$505,'EXPENSE LOG'!$C$6:$C$505,M$12,'EXPENSE LOG'!$E$6:$E$505,$A18)</f>
        <v>0</v>
      </c>
      <c r="N18" s="60">
        <f t="shared" si="1"/>
        <v>0</v>
      </c>
    </row>
    <row r="19" spans="1:14" ht="15">
      <c r="A19" s="63" t="s">
        <v>73</v>
      </c>
      <c r="B19" s="62">
        <f>SUMIFS('EXPENSE LOG'!$J$6:$J$505,'EXPENSE LOG'!$C$6:$C$505,B$12,'EXPENSE LOG'!$E$6:$E$505,$A19)</f>
        <v>31.630000000000003</v>
      </c>
      <c r="C19" s="62">
        <f>SUMIFS('EXPENSE LOG'!$J$6:$J$505,'EXPENSE LOG'!$C$6:$C$505,C$12,'EXPENSE LOG'!$E$6:$E$505,$A19)</f>
        <v>0</v>
      </c>
      <c r="D19" s="62">
        <f>SUMIFS('EXPENSE LOG'!$J$6:$J$505,'EXPENSE LOG'!$C$6:$C$505,D$12,'EXPENSE LOG'!$E$6:$E$505,$A19)</f>
        <v>0</v>
      </c>
      <c r="E19" s="62">
        <f>SUMIFS('EXPENSE LOG'!$J$6:$J$505,'EXPENSE LOG'!$C$6:$C$505,E$12,'EXPENSE LOG'!$E$6:$E$505,$A19)</f>
        <v>0</v>
      </c>
      <c r="F19" s="62">
        <f>SUMIFS('EXPENSE LOG'!$J$6:$J$505,'EXPENSE LOG'!$C$6:$C$505,F$12,'EXPENSE LOG'!$E$6:$E$505,$A19)</f>
        <v>0</v>
      </c>
      <c r="G19" s="62">
        <f>SUMIFS('EXPENSE LOG'!$J$6:$J$505,'EXPENSE LOG'!$C$6:$C$505,G$12,'EXPENSE LOG'!$E$6:$E$505,$A19)</f>
        <v>0</v>
      </c>
      <c r="H19" s="62">
        <f>SUMIFS('EXPENSE LOG'!$J$6:$J$505,'EXPENSE LOG'!$C$6:$C$505,H$12,'EXPENSE LOG'!$E$6:$E$505,$A19)</f>
        <v>0</v>
      </c>
      <c r="I19" s="62">
        <f>SUMIFS('EXPENSE LOG'!$J$6:$J$505,'EXPENSE LOG'!$C$6:$C$505,I$12,'EXPENSE LOG'!$E$6:$E$505,$A19)</f>
        <v>0</v>
      </c>
      <c r="J19" s="62">
        <f>SUMIFS('EXPENSE LOG'!$J$6:$J$505,'EXPENSE LOG'!$C$6:$C$505,J$12,'EXPENSE LOG'!$E$6:$E$505,$A19)</f>
        <v>0</v>
      </c>
      <c r="K19" s="62">
        <f>SUMIFS('EXPENSE LOG'!$J$6:$J$505,'EXPENSE LOG'!$C$6:$C$505,K$12,'EXPENSE LOG'!$E$6:$E$505,$A19)</f>
        <v>0</v>
      </c>
      <c r="L19" s="62">
        <f>SUMIFS('EXPENSE LOG'!$J$6:$J$505,'EXPENSE LOG'!$C$6:$C$505,L$12,'EXPENSE LOG'!$E$6:$E$505,$A19)</f>
        <v>0</v>
      </c>
      <c r="M19" s="62">
        <f>SUMIFS('EXPENSE LOG'!$J$6:$J$505,'EXPENSE LOG'!$C$6:$C$505,M$12,'EXPENSE LOG'!$E$6:$E$505,$A19)</f>
        <v>0</v>
      </c>
      <c r="N19" s="60">
        <f t="shared" si="1"/>
        <v>31.630000000000003</v>
      </c>
    </row>
    <row r="20" spans="1:14" ht="15">
      <c r="A20" s="63" t="s">
        <v>76</v>
      </c>
      <c r="B20" s="62">
        <f>SUMIFS('EXPENSE LOG'!$J$6:$J$505,'EXPENSE LOG'!$C$6:$C$505,B$12,'EXPENSE LOG'!$E$6:$E$505,$A20)</f>
        <v>43.43</v>
      </c>
      <c r="C20" s="62">
        <f>SUMIFS('EXPENSE LOG'!$J$6:$J$505,'EXPENSE LOG'!$C$6:$C$505,C$12,'EXPENSE LOG'!$E$6:$E$505,$A20)</f>
        <v>0</v>
      </c>
      <c r="D20" s="62">
        <f>SUMIFS('EXPENSE LOG'!$J$6:$J$505,'EXPENSE LOG'!$C$6:$C$505,D$12,'EXPENSE LOG'!$E$6:$E$505,$A20)</f>
        <v>0</v>
      </c>
      <c r="E20" s="62">
        <f>SUMIFS('EXPENSE LOG'!$J$6:$J$505,'EXPENSE LOG'!$C$6:$C$505,E$12,'EXPENSE LOG'!$E$6:$E$505,$A20)</f>
        <v>0</v>
      </c>
      <c r="F20" s="62">
        <f>SUMIFS('EXPENSE LOG'!$J$6:$J$505,'EXPENSE LOG'!$C$6:$C$505,F$12,'EXPENSE LOG'!$E$6:$E$505,$A20)</f>
        <v>0</v>
      </c>
      <c r="G20" s="62">
        <f>SUMIFS('EXPENSE LOG'!$J$6:$J$505,'EXPENSE LOG'!$C$6:$C$505,G$12,'EXPENSE LOG'!$E$6:$E$505,$A20)</f>
        <v>0</v>
      </c>
      <c r="H20" s="62">
        <f>SUMIFS('EXPENSE LOG'!$J$6:$J$505,'EXPENSE LOG'!$C$6:$C$505,H$12,'EXPENSE LOG'!$E$6:$E$505,$A20)</f>
        <v>0</v>
      </c>
      <c r="I20" s="62">
        <f>SUMIFS('EXPENSE LOG'!$J$6:$J$505,'EXPENSE LOG'!$C$6:$C$505,I$12,'EXPENSE LOG'!$E$6:$E$505,$A20)</f>
        <v>0</v>
      </c>
      <c r="J20" s="62">
        <f>SUMIFS('EXPENSE LOG'!$J$6:$J$505,'EXPENSE LOG'!$C$6:$C$505,J$12,'EXPENSE LOG'!$E$6:$E$505,$A20)</f>
        <v>0</v>
      </c>
      <c r="K20" s="62">
        <f>SUMIFS('EXPENSE LOG'!$J$6:$J$505,'EXPENSE LOG'!$C$6:$C$505,K$12,'EXPENSE LOG'!$E$6:$E$505,$A20)</f>
        <v>0</v>
      </c>
      <c r="L20" s="62">
        <f>SUMIFS('EXPENSE LOG'!$J$6:$J$505,'EXPENSE LOG'!$C$6:$C$505,L$12,'EXPENSE LOG'!$E$6:$E$505,$A20)</f>
        <v>0</v>
      </c>
      <c r="M20" s="62">
        <f>SUMIFS('EXPENSE LOG'!$J$6:$J$505,'EXPENSE LOG'!$C$6:$C$505,M$12,'EXPENSE LOG'!$E$6:$E$505,$A20)</f>
        <v>0</v>
      </c>
      <c r="N20" s="60">
        <f t="shared" si="1"/>
        <v>43.43</v>
      </c>
    </row>
    <row r="21" spans="1:14" ht="15">
      <c r="A21" s="63" t="s">
        <v>81</v>
      </c>
      <c r="B21" s="62">
        <f>SUMIFS('EXPENSE LOG'!$J$6:$J$505,'EXPENSE LOG'!$C$6:$C$505,B$12,'EXPENSE LOG'!$E$6:$E$505,$A21)</f>
        <v>0</v>
      </c>
      <c r="C21" s="62">
        <f>SUMIFS('EXPENSE LOG'!$J$6:$J$505,'EXPENSE LOG'!$C$6:$C$505,C$12,'EXPENSE LOG'!$E$6:$E$505,$A21)</f>
        <v>0</v>
      </c>
      <c r="D21" s="62">
        <f>SUMIFS('EXPENSE LOG'!$J$6:$J$505,'EXPENSE LOG'!$C$6:$C$505,D$12,'EXPENSE LOG'!$E$6:$E$505,$A21)</f>
        <v>0</v>
      </c>
      <c r="E21" s="62">
        <f>SUMIFS('EXPENSE LOG'!$J$6:$J$505,'EXPENSE LOG'!$C$6:$C$505,E$12,'EXPENSE LOG'!$E$6:$E$505,$A21)</f>
        <v>0</v>
      </c>
      <c r="F21" s="62">
        <f>SUMIFS('EXPENSE LOG'!$J$6:$J$505,'EXPENSE LOG'!$C$6:$C$505,F$12,'EXPENSE LOG'!$E$6:$E$505,$A21)</f>
        <v>0</v>
      </c>
      <c r="G21" s="62">
        <f>SUMIFS('EXPENSE LOG'!$J$6:$J$505,'EXPENSE LOG'!$C$6:$C$505,G$12,'EXPENSE LOG'!$E$6:$E$505,$A21)</f>
        <v>0</v>
      </c>
      <c r="H21" s="62">
        <f>SUMIFS('EXPENSE LOG'!$J$6:$J$505,'EXPENSE LOG'!$C$6:$C$505,H$12,'EXPENSE LOG'!$E$6:$E$505,$A21)</f>
        <v>0</v>
      </c>
      <c r="I21" s="62">
        <f>SUMIFS('EXPENSE LOG'!$J$6:$J$505,'EXPENSE LOG'!$C$6:$C$505,I$12,'EXPENSE LOG'!$E$6:$E$505,$A21)</f>
        <v>0</v>
      </c>
      <c r="J21" s="62">
        <f>SUMIFS('EXPENSE LOG'!$J$6:$J$505,'EXPENSE LOG'!$C$6:$C$505,J$12,'EXPENSE LOG'!$E$6:$E$505,$A21)</f>
        <v>0</v>
      </c>
      <c r="K21" s="62">
        <f>SUMIFS('EXPENSE LOG'!$J$6:$J$505,'EXPENSE LOG'!$C$6:$C$505,K$12,'EXPENSE LOG'!$E$6:$E$505,$A21)</f>
        <v>0</v>
      </c>
      <c r="L21" s="62">
        <f>SUMIFS('EXPENSE LOG'!$J$6:$J$505,'EXPENSE LOG'!$C$6:$C$505,L$12,'EXPENSE LOG'!$E$6:$E$505,$A21)</f>
        <v>0</v>
      </c>
      <c r="M21" s="62">
        <f>SUMIFS('EXPENSE LOG'!$J$6:$J$505,'EXPENSE LOG'!$C$6:$C$505,M$12,'EXPENSE LOG'!$E$6:$E$505,$A21)</f>
        <v>0</v>
      </c>
      <c r="N21" s="60">
        <f t="shared" si="1"/>
        <v>0</v>
      </c>
    </row>
    <row r="22" spans="1:14" ht="15">
      <c r="A22" s="63" t="s">
        <v>85</v>
      </c>
      <c r="B22" s="62">
        <f>SUMIFS('EXPENSE LOG'!$J$6:$J$505,'EXPENSE LOG'!$C$6:$C$505,B$12,'EXPENSE LOG'!$E$6:$E$505,$A22)</f>
        <v>0</v>
      </c>
      <c r="C22" s="62">
        <f>SUMIFS('EXPENSE LOG'!$J$6:$J$505,'EXPENSE LOG'!$C$6:$C$505,C$12,'EXPENSE LOG'!$E$6:$E$505,$A22)</f>
        <v>0</v>
      </c>
      <c r="D22" s="62">
        <f>SUMIFS('EXPENSE LOG'!$J$6:$J$505,'EXPENSE LOG'!$C$6:$C$505,D$12,'EXPENSE LOG'!$E$6:$E$505,$A22)</f>
        <v>0</v>
      </c>
      <c r="E22" s="62">
        <f>SUMIFS('EXPENSE LOG'!$J$6:$J$505,'EXPENSE LOG'!$C$6:$C$505,E$12,'EXPENSE LOG'!$E$6:$E$505,$A22)</f>
        <v>0</v>
      </c>
      <c r="F22" s="62">
        <f>SUMIFS('EXPENSE LOG'!$J$6:$J$505,'EXPENSE LOG'!$C$6:$C$505,F$12,'EXPENSE LOG'!$E$6:$E$505,$A22)</f>
        <v>0</v>
      </c>
      <c r="G22" s="62">
        <f>SUMIFS('EXPENSE LOG'!$J$6:$J$505,'EXPENSE LOG'!$C$6:$C$505,G$12,'EXPENSE LOG'!$E$6:$E$505,$A22)</f>
        <v>0</v>
      </c>
      <c r="H22" s="62">
        <f>SUMIFS('EXPENSE LOG'!$J$6:$J$505,'EXPENSE LOG'!$C$6:$C$505,H$12,'EXPENSE LOG'!$E$6:$E$505,$A22)</f>
        <v>0</v>
      </c>
      <c r="I22" s="62">
        <f>SUMIFS('EXPENSE LOG'!$J$6:$J$505,'EXPENSE LOG'!$C$6:$C$505,I$12,'EXPENSE LOG'!$E$6:$E$505,$A22)</f>
        <v>0</v>
      </c>
      <c r="J22" s="62">
        <f>SUMIFS('EXPENSE LOG'!$J$6:$J$505,'EXPENSE LOG'!$C$6:$C$505,J$12,'EXPENSE LOG'!$E$6:$E$505,$A22)</f>
        <v>0</v>
      </c>
      <c r="K22" s="62">
        <f>SUMIFS('EXPENSE LOG'!$J$6:$J$505,'EXPENSE LOG'!$C$6:$C$505,K$12,'EXPENSE LOG'!$E$6:$E$505,$A22)</f>
        <v>0</v>
      </c>
      <c r="L22" s="62">
        <f>SUMIFS('EXPENSE LOG'!$J$6:$J$505,'EXPENSE LOG'!$C$6:$C$505,L$12,'EXPENSE LOG'!$E$6:$E$505,$A22)</f>
        <v>0</v>
      </c>
      <c r="M22" s="62">
        <f>SUMIFS('EXPENSE LOG'!$J$6:$J$505,'EXPENSE LOG'!$C$6:$C$505,M$12,'EXPENSE LOG'!$E$6:$E$505,$A22)</f>
        <v>0</v>
      </c>
      <c r="N22" s="60">
        <f t="shared" si="1"/>
        <v>0</v>
      </c>
    </row>
    <row r="23" spans="1:14" ht="15">
      <c r="A23" s="63" t="s">
        <v>92</v>
      </c>
      <c r="B23" s="62">
        <f>SUMIFS('EXPENSE LOG'!$J$6:$J$505,'EXPENSE LOG'!$C$6:$C$505,B$12,'EXPENSE LOG'!$E$6:$E$505,$A23)</f>
        <v>0</v>
      </c>
      <c r="C23" s="62">
        <f>SUMIFS('EXPENSE LOG'!$J$6:$J$505,'EXPENSE LOG'!$C$6:$C$505,C$12,'EXPENSE LOG'!$E$6:$E$505,$A23)</f>
        <v>0</v>
      </c>
      <c r="D23" s="62">
        <f>SUMIFS('EXPENSE LOG'!$J$6:$J$505,'EXPENSE LOG'!$C$6:$C$505,D$12,'EXPENSE LOG'!$E$6:$E$505,$A23)</f>
        <v>0</v>
      </c>
      <c r="E23" s="62">
        <f>SUMIFS('EXPENSE LOG'!$J$6:$J$505,'EXPENSE LOG'!$C$6:$C$505,E$12,'EXPENSE LOG'!$E$6:$E$505,$A23)</f>
        <v>0</v>
      </c>
      <c r="F23" s="62">
        <f>SUMIFS('EXPENSE LOG'!$J$6:$J$505,'EXPENSE LOG'!$C$6:$C$505,F$12,'EXPENSE LOG'!$E$6:$E$505,$A23)</f>
        <v>0</v>
      </c>
      <c r="G23" s="62">
        <f>SUMIFS('EXPENSE LOG'!$J$6:$J$505,'EXPENSE LOG'!$C$6:$C$505,G$12,'EXPENSE LOG'!$E$6:$E$505,$A23)</f>
        <v>0</v>
      </c>
      <c r="H23" s="62">
        <f>SUMIFS('EXPENSE LOG'!$J$6:$J$505,'EXPENSE LOG'!$C$6:$C$505,H$12,'EXPENSE LOG'!$E$6:$E$505,$A23)</f>
        <v>0</v>
      </c>
      <c r="I23" s="62">
        <f>SUMIFS('EXPENSE LOG'!$J$6:$J$505,'EXPENSE LOG'!$C$6:$C$505,I$12,'EXPENSE LOG'!$E$6:$E$505,$A23)</f>
        <v>0</v>
      </c>
      <c r="J23" s="62">
        <f>SUMIFS('EXPENSE LOG'!$J$6:$J$505,'EXPENSE LOG'!$C$6:$C$505,J$12,'EXPENSE LOG'!$E$6:$E$505,$A23)</f>
        <v>0</v>
      </c>
      <c r="K23" s="62">
        <f>SUMIFS('EXPENSE LOG'!$J$6:$J$505,'EXPENSE LOG'!$C$6:$C$505,K$12,'EXPENSE LOG'!$E$6:$E$505,$A23)</f>
        <v>0</v>
      </c>
      <c r="L23" s="62">
        <f>SUMIFS('EXPENSE LOG'!$J$6:$J$505,'EXPENSE LOG'!$C$6:$C$505,L$12,'EXPENSE LOG'!$E$6:$E$505,$A23)</f>
        <v>0</v>
      </c>
      <c r="M23" s="62">
        <f>SUMIFS('EXPENSE LOG'!$J$6:$J$505,'EXPENSE LOG'!$C$6:$C$505,M$12,'EXPENSE LOG'!$E$6:$E$505,$A23)</f>
        <v>0</v>
      </c>
      <c r="N23" s="60">
        <f t="shared" si="1"/>
        <v>0</v>
      </c>
    </row>
    <row r="24" spans="1:14" ht="15">
      <c r="A24" s="63" t="s">
        <v>98</v>
      </c>
      <c r="B24" s="62">
        <f>SUMIFS('EXPENSE LOG'!$J$6:$J$505,'EXPENSE LOG'!$C$6:$C$505,B$12,'EXPENSE LOG'!$E$6:$E$505,$A24)</f>
        <v>0</v>
      </c>
      <c r="C24" s="62">
        <f>SUMIFS('EXPENSE LOG'!$J$6:$J$505,'EXPENSE LOG'!$C$6:$C$505,C$12,'EXPENSE LOG'!$E$6:$E$505,$A24)</f>
        <v>600</v>
      </c>
      <c r="D24" s="62">
        <f>SUMIFS('EXPENSE LOG'!$J$6:$J$505,'EXPENSE LOG'!$C$6:$C$505,D$12,'EXPENSE LOG'!$E$6:$E$505,$A24)</f>
        <v>0</v>
      </c>
      <c r="E24" s="62">
        <f>SUMIFS('EXPENSE LOG'!$J$6:$J$505,'EXPENSE LOG'!$C$6:$C$505,E$12,'EXPENSE LOG'!$E$6:$E$505,$A24)</f>
        <v>0</v>
      </c>
      <c r="F24" s="62">
        <f>SUMIFS('EXPENSE LOG'!$J$6:$J$505,'EXPENSE LOG'!$C$6:$C$505,F$12,'EXPENSE LOG'!$E$6:$E$505,$A24)</f>
        <v>0</v>
      </c>
      <c r="G24" s="62">
        <f>SUMIFS('EXPENSE LOG'!$J$6:$J$505,'EXPENSE LOG'!$C$6:$C$505,G$12,'EXPENSE LOG'!$E$6:$E$505,$A24)</f>
        <v>0</v>
      </c>
      <c r="H24" s="62">
        <f>SUMIFS('EXPENSE LOG'!$J$6:$J$505,'EXPENSE LOG'!$C$6:$C$505,H$12,'EXPENSE LOG'!$E$6:$E$505,$A24)</f>
        <v>0</v>
      </c>
      <c r="I24" s="62">
        <f>SUMIFS('EXPENSE LOG'!$J$6:$J$505,'EXPENSE LOG'!$C$6:$C$505,I$12,'EXPENSE LOG'!$E$6:$E$505,$A24)</f>
        <v>0</v>
      </c>
      <c r="J24" s="62">
        <f>SUMIFS('EXPENSE LOG'!$J$6:$J$505,'EXPENSE LOG'!$C$6:$C$505,J$12,'EXPENSE LOG'!$E$6:$E$505,$A24)</f>
        <v>0</v>
      </c>
      <c r="K24" s="62">
        <f>SUMIFS('EXPENSE LOG'!$J$6:$J$505,'EXPENSE LOG'!$C$6:$C$505,K$12,'EXPENSE LOG'!$E$6:$E$505,$A24)</f>
        <v>0</v>
      </c>
      <c r="L24" s="62">
        <f>SUMIFS('EXPENSE LOG'!$J$6:$J$505,'EXPENSE LOG'!$C$6:$C$505,L$12,'EXPENSE LOG'!$E$6:$E$505,$A24)</f>
        <v>0</v>
      </c>
      <c r="M24" s="62">
        <f>SUMIFS('EXPENSE LOG'!$J$6:$J$505,'EXPENSE LOG'!$C$6:$C$505,M$12,'EXPENSE LOG'!$E$6:$E$505,$A24)</f>
        <v>0</v>
      </c>
      <c r="N24" s="60">
        <f t="shared" si="1"/>
        <v>600</v>
      </c>
    </row>
    <row r="25" spans="1:14" ht="15">
      <c r="A25" s="63" t="s">
        <v>103</v>
      </c>
      <c r="B25" s="62">
        <f>SUMIFS('EXPENSE LOG'!$J$6:$J$505,'EXPENSE LOG'!$C$6:$C$505,B$12,'EXPENSE LOG'!$E$6:$E$505,$A25)</f>
        <v>0</v>
      </c>
      <c r="C25" s="62">
        <f>SUMIFS('EXPENSE LOG'!$J$6:$J$505,'EXPENSE LOG'!$C$6:$C$505,C$12,'EXPENSE LOG'!$E$6:$E$505,$A25)</f>
        <v>0</v>
      </c>
      <c r="D25" s="62">
        <f>SUMIFS('EXPENSE LOG'!$J$6:$J$505,'EXPENSE LOG'!$C$6:$C$505,D$12,'EXPENSE LOG'!$E$6:$E$505,$A25)</f>
        <v>0</v>
      </c>
      <c r="E25" s="62">
        <f>SUMIFS('EXPENSE LOG'!$J$6:$J$505,'EXPENSE LOG'!$C$6:$C$505,E$12,'EXPENSE LOG'!$E$6:$E$505,$A25)</f>
        <v>7</v>
      </c>
      <c r="F25" s="62">
        <f>SUMIFS('EXPENSE LOG'!$J$6:$J$505,'EXPENSE LOG'!$C$6:$C$505,F$12,'EXPENSE LOG'!$E$6:$E$505,$A25)</f>
        <v>0</v>
      </c>
      <c r="G25" s="62">
        <f>SUMIFS('EXPENSE LOG'!$J$6:$J$505,'EXPENSE LOG'!$C$6:$C$505,G$12,'EXPENSE LOG'!$E$6:$E$505,$A25)</f>
        <v>0</v>
      </c>
      <c r="H25" s="62">
        <f>SUMIFS('EXPENSE LOG'!$J$6:$J$505,'EXPENSE LOG'!$C$6:$C$505,H$12,'EXPENSE LOG'!$E$6:$E$505,$A25)</f>
        <v>0</v>
      </c>
      <c r="I25" s="62">
        <f>SUMIFS('EXPENSE LOG'!$J$6:$J$505,'EXPENSE LOG'!$C$6:$C$505,I$12,'EXPENSE LOG'!$E$6:$E$505,$A25)</f>
        <v>0</v>
      </c>
      <c r="J25" s="62">
        <f>SUMIFS('EXPENSE LOG'!$J$6:$J$505,'EXPENSE LOG'!$C$6:$C$505,J$12,'EXPENSE LOG'!$E$6:$E$505,$A25)</f>
        <v>0</v>
      </c>
      <c r="K25" s="62">
        <f>SUMIFS('EXPENSE LOG'!$J$6:$J$505,'EXPENSE LOG'!$C$6:$C$505,K$12,'EXPENSE LOG'!$E$6:$E$505,$A25)</f>
        <v>0</v>
      </c>
      <c r="L25" s="62">
        <f>SUMIFS('EXPENSE LOG'!$J$6:$J$505,'EXPENSE LOG'!$C$6:$C$505,L$12,'EXPENSE LOG'!$E$6:$E$505,$A25)</f>
        <v>0</v>
      </c>
      <c r="M25" s="62">
        <f>SUMIFS('EXPENSE LOG'!$J$6:$J$505,'EXPENSE LOG'!$C$6:$C$505,M$12,'EXPENSE LOG'!$E$6:$E$505,$A25)</f>
        <v>0</v>
      </c>
      <c r="N25" s="60">
        <f t="shared" si="1"/>
        <v>7</v>
      </c>
    </row>
    <row r="26" spans="1:14" ht="15">
      <c r="A26" s="63" t="s">
        <v>106</v>
      </c>
      <c r="B26" s="62">
        <f>SUMIFS('EXPENSE LOG'!$J$6:$J$505,'EXPENSE LOG'!$C$6:$C$505,B$12,'EXPENSE LOG'!$E$6:$E$505,$A26)</f>
        <v>0</v>
      </c>
      <c r="C26" s="62">
        <f>SUMIFS('EXPENSE LOG'!$J$6:$J$505,'EXPENSE LOG'!$C$6:$C$505,C$12,'EXPENSE LOG'!$E$6:$E$505,$A26)</f>
        <v>0</v>
      </c>
      <c r="D26" s="62">
        <f>SUMIFS('EXPENSE LOG'!$J$6:$J$505,'EXPENSE LOG'!$C$6:$C$505,D$12,'EXPENSE LOG'!$E$6:$E$505,$A26)</f>
        <v>250</v>
      </c>
      <c r="E26" s="62">
        <f>SUMIFS('EXPENSE LOG'!$J$6:$J$505,'EXPENSE LOG'!$C$6:$C$505,E$12,'EXPENSE LOG'!$E$6:$E$505,$A26)</f>
        <v>0</v>
      </c>
      <c r="F26" s="62">
        <f>SUMIFS('EXPENSE LOG'!$J$6:$J$505,'EXPENSE LOG'!$C$6:$C$505,F$12,'EXPENSE LOG'!$E$6:$E$505,$A26)</f>
        <v>0</v>
      </c>
      <c r="G26" s="62">
        <f>SUMIFS('EXPENSE LOG'!$J$6:$J$505,'EXPENSE LOG'!$C$6:$C$505,G$12,'EXPENSE LOG'!$E$6:$E$505,$A26)</f>
        <v>0</v>
      </c>
      <c r="H26" s="62">
        <f>SUMIFS('EXPENSE LOG'!$J$6:$J$505,'EXPENSE LOG'!$C$6:$C$505,H$12,'EXPENSE LOG'!$E$6:$E$505,$A26)</f>
        <v>0</v>
      </c>
      <c r="I26" s="62">
        <f>SUMIFS('EXPENSE LOG'!$J$6:$J$505,'EXPENSE LOG'!$C$6:$C$505,I$12,'EXPENSE LOG'!$E$6:$E$505,$A26)</f>
        <v>0</v>
      </c>
      <c r="J26" s="62">
        <f>SUMIFS('EXPENSE LOG'!$J$6:$J$505,'EXPENSE LOG'!$C$6:$C$505,J$12,'EXPENSE LOG'!$E$6:$E$505,$A26)</f>
        <v>0</v>
      </c>
      <c r="K26" s="62">
        <f>SUMIFS('EXPENSE LOG'!$J$6:$J$505,'EXPENSE LOG'!$C$6:$C$505,K$12,'EXPENSE LOG'!$E$6:$E$505,$A26)</f>
        <v>0</v>
      </c>
      <c r="L26" s="62">
        <f>SUMIFS('EXPENSE LOG'!$J$6:$J$505,'EXPENSE LOG'!$C$6:$C$505,L$12,'EXPENSE LOG'!$E$6:$E$505,$A26)</f>
        <v>0</v>
      </c>
      <c r="M26" s="62">
        <f>SUMIFS('EXPENSE LOG'!$J$6:$J$505,'EXPENSE LOG'!$C$6:$C$505,M$12,'EXPENSE LOG'!$E$6:$E$505,$A26)</f>
        <v>0</v>
      </c>
      <c r="N26" s="60">
        <f t="shared" si="1"/>
        <v>250</v>
      </c>
    </row>
    <row r="27" spans="1:14" ht="15">
      <c r="A27" s="63" t="s">
        <v>114</v>
      </c>
      <c r="B27" s="62">
        <f>SUMIFS('EXPENSE LOG'!$J$6:$J$505,'EXPENSE LOG'!$C$6:$C$505,B$12,'EXPENSE LOG'!$E$6:$E$505,$A27)</f>
        <v>0</v>
      </c>
      <c r="C27" s="62">
        <f>SUMIFS('EXPENSE LOG'!$J$6:$J$505,'EXPENSE LOG'!$C$6:$C$505,C$12,'EXPENSE LOG'!$E$6:$E$505,$A27)</f>
        <v>0</v>
      </c>
      <c r="D27" s="62">
        <f>SUMIFS('EXPENSE LOG'!$J$6:$J$505,'EXPENSE LOG'!$C$6:$C$505,D$12,'EXPENSE LOG'!$E$6:$E$505,$A27)</f>
        <v>0</v>
      </c>
      <c r="E27" s="62">
        <f>SUMIFS('EXPENSE LOG'!$J$6:$J$505,'EXPENSE LOG'!$C$6:$C$505,E$12,'EXPENSE LOG'!$E$6:$E$505,$A27)</f>
        <v>0</v>
      </c>
      <c r="F27" s="62">
        <f>SUMIFS('EXPENSE LOG'!$J$6:$J$505,'EXPENSE LOG'!$C$6:$C$505,F$12,'EXPENSE LOG'!$E$6:$E$505,$A27)</f>
        <v>0</v>
      </c>
      <c r="G27" s="62">
        <f>SUMIFS('EXPENSE LOG'!$J$6:$J$505,'EXPENSE LOG'!$C$6:$C$505,G$12,'EXPENSE LOG'!$E$6:$E$505,$A27)</f>
        <v>0</v>
      </c>
      <c r="H27" s="62">
        <f>SUMIFS('EXPENSE LOG'!$J$6:$J$505,'EXPENSE LOG'!$C$6:$C$505,H$12,'EXPENSE LOG'!$E$6:$E$505,$A27)</f>
        <v>0</v>
      </c>
      <c r="I27" s="62">
        <f>SUMIFS('EXPENSE LOG'!$J$6:$J$505,'EXPENSE LOG'!$C$6:$C$505,I$12,'EXPENSE LOG'!$E$6:$E$505,$A27)</f>
        <v>0</v>
      </c>
      <c r="J27" s="62">
        <f>SUMIFS('EXPENSE LOG'!$J$6:$J$505,'EXPENSE LOG'!$C$6:$C$505,J$12,'EXPENSE LOG'!$E$6:$E$505,$A27)</f>
        <v>0</v>
      </c>
      <c r="K27" s="62">
        <f>SUMIFS('EXPENSE LOG'!$J$6:$J$505,'EXPENSE LOG'!$C$6:$C$505,K$12,'EXPENSE LOG'!$E$6:$E$505,$A27)</f>
        <v>0</v>
      </c>
      <c r="L27" s="62">
        <f>SUMIFS('EXPENSE LOG'!$J$6:$J$505,'EXPENSE LOG'!$C$6:$C$505,L$12,'EXPENSE LOG'!$E$6:$E$505,$A27)</f>
        <v>0</v>
      </c>
      <c r="M27" s="62">
        <f>SUMIFS('EXPENSE LOG'!$J$6:$J$505,'EXPENSE LOG'!$C$6:$C$505,M$12,'EXPENSE LOG'!$E$6:$E$505,$A27)</f>
        <v>0</v>
      </c>
      <c r="N27" s="60">
        <f t="shared" si="1"/>
        <v>0</v>
      </c>
    </row>
    <row r="28" spans="1:14" ht="6.75" customHeight="1">
      <c r="A28" s="61"/>
      <c r="B28" s="62"/>
      <c r="C28" s="62"/>
      <c r="D28" s="62"/>
      <c r="E28" s="62"/>
      <c r="F28" s="62"/>
      <c r="G28" s="62"/>
      <c r="H28" s="62"/>
      <c r="I28" s="62"/>
      <c r="J28" s="62"/>
      <c r="K28" s="62"/>
      <c r="L28" s="62"/>
      <c r="M28" s="62"/>
      <c r="N28" s="60"/>
    </row>
    <row r="29" spans="1:14" ht="15">
      <c r="A29" s="63" t="s">
        <v>136</v>
      </c>
      <c r="B29" s="64">
        <f>SUMIFS('MONTHLY INPUTS'!$C$6:$C$205,'MONTHLY INPUTS'!$A$6:$A$205,B$12)</f>
        <v>0</v>
      </c>
      <c r="C29" s="64">
        <f>SUMIFS('MONTHLY INPUTS'!$C$6:$C$205,'MONTHLY INPUTS'!$A$6:$A$205,C$12)</f>
        <v>0</v>
      </c>
      <c r="D29" s="64">
        <f>SUMIFS('MONTHLY INPUTS'!$C$6:$C$205,'MONTHLY INPUTS'!$A$6:$A$205,D$12)</f>
        <v>0</v>
      </c>
      <c r="E29" s="64">
        <f>SUMIFS('MONTHLY INPUTS'!$C$6:$C$205,'MONTHLY INPUTS'!$A$6:$A$205,E$12)</f>
        <v>0</v>
      </c>
      <c r="F29" s="64">
        <f>SUMIFS('MONTHLY INPUTS'!$C$6:$C$205,'MONTHLY INPUTS'!$A$6:$A$205,F$12)</f>
        <v>0</v>
      </c>
      <c r="G29" s="64">
        <f>SUMIFS('MONTHLY INPUTS'!$C$6:$C$205,'MONTHLY INPUTS'!$A$6:$A$205,G$12)</f>
        <v>0</v>
      </c>
      <c r="H29" s="64">
        <f>SUMIFS('MONTHLY INPUTS'!$C$6:$C$205,'MONTHLY INPUTS'!$A$6:$A$205,H$12)</f>
        <v>0</v>
      </c>
      <c r="I29" s="64">
        <f>SUMIFS('MONTHLY INPUTS'!$C$6:$C$205,'MONTHLY INPUTS'!$A$6:$A$205,I$12)</f>
        <v>0</v>
      </c>
      <c r="J29" s="64">
        <f>SUMIFS('MONTHLY INPUTS'!$C$6:$C$205,'MONTHLY INPUTS'!$A$6:$A$205,J$12)</f>
        <v>0</v>
      </c>
      <c r="K29" s="64">
        <f>SUMIFS('MONTHLY INPUTS'!$C$6:$C$205,'MONTHLY INPUTS'!$A$6:$A$205,K$12)</f>
        <v>0</v>
      </c>
      <c r="L29" s="64">
        <f>SUMIFS('MONTHLY INPUTS'!$C$6:$C$205,'MONTHLY INPUTS'!$A$6:$A$205,L$12)</f>
        <v>0</v>
      </c>
      <c r="M29" s="64">
        <f>SUMIFS('MONTHLY INPUTS'!$C$6:$C$205,'MONTHLY INPUTS'!$A$6:$A$205,M$12)</f>
        <v>0</v>
      </c>
      <c r="N29" s="65">
        <f>SUM(B29:M29)</f>
        <v>0</v>
      </c>
    </row>
    <row r="30" spans="1:14" ht="15">
      <c r="A30" s="59" t="s">
        <v>137</v>
      </c>
      <c r="B30" s="66">
        <f>SUMIFS('MONTHLY INPUTS'!$D$6:$D$205,'MONTHLY INPUTS'!$A$6:$A$205,B$12)</f>
        <v>0</v>
      </c>
      <c r="C30" s="66">
        <f>SUMIFS('MONTHLY INPUTS'!$D$6:$D$205,'MONTHLY INPUTS'!$A$6:$A$205,C$12)</f>
        <v>0</v>
      </c>
      <c r="D30" s="66">
        <f>SUMIFS('MONTHLY INPUTS'!$D$6:$D$205,'MONTHLY INPUTS'!$A$6:$A$205,D$12)</f>
        <v>0</v>
      </c>
      <c r="E30" s="66">
        <f>SUMIFS('MONTHLY INPUTS'!$D$6:$D$205,'MONTHLY INPUTS'!$A$6:$A$205,E$12)</f>
        <v>0</v>
      </c>
      <c r="F30" s="66">
        <f>SUMIFS('MONTHLY INPUTS'!$D$6:$D$205,'MONTHLY INPUTS'!$A$6:$A$205,F$12)</f>
        <v>0</v>
      </c>
      <c r="G30" s="66">
        <f>SUMIFS('MONTHLY INPUTS'!$D$6:$D$205,'MONTHLY INPUTS'!$A$6:$A$205,G$12)</f>
        <v>0</v>
      </c>
      <c r="H30" s="66">
        <f>SUMIFS('MONTHLY INPUTS'!$D$6:$D$205,'MONTHLY INPUTS'!$A$6:$A$205,H$12)</f>
        <v>0</v>
      </c>
      <c r="I30" s="66">
        <f>SUMIFS('MONTHLY INPUTS'!$D$6:$D$205,'MONTHLY INPUTS'!$A$6:$A$205,I$12)</f>
        <v>0</v>
      </c>
      <c r="J30" s="66">
        <f>SUMIFS('MONTHLY INPUTS'!$D$6:$D$205,'MONTHLY INPUTS'!$A$6:$A$205,J$12)</f>
        <v>0</v>
      </c>
      <c r="K30" s="66">
        <f>SUMIFS('MONTHLY INPUTS'!$D$6:$D$205,'MONTHLY INPUTS'!$A$6:$A$205,K$12)</f>
        <v>0</v>
      </c>
      <c r="L30" s="66">
        <f>SUMIFS('MONTHLY INPUTS'!$D$6:$D$205,'MONTHLY INPUTS'!$A$6:$A$205,L$12)</f>
        <v>0</v>
      </c>
      <c r="M30" s="66">
        <f>SUMIFS('MONTHLY INPUTS'!$D$6:$D$205,'MONTHLY INPUTS'!$A$6:$A$205,M$12)</f>
        <v>0</v>
      </c>
      <c r="N30" s="66">
        <f>SUM(B30:M30)</f>
        <v>0</v>
      </c>
    </row>
    <row r="31" spans="1:14" ht="15">
      <c r="A31" s="59" t="s">
        <v>142</v>
      </c>
      <c r="B31" s="66">
        <f t="shared" ref="B31:M31" si="2">B30-B18</f>
        <v>0</v>
      </c>
      <c r="C31" s="66">
        <f t="shared" si="2"/>
        <v>0</v>
      </c>
      <c r="D31" s="66">
        <f t="shared" si="2"/>
        <v>0</v>
      </c>
      <c r="E31" s="66">
        <f t="shared" si="2"/>
        <v>0</v>
      </c>
      <c r="F31" s="66">
        <f t="shared" si="2"/>
        <v>0</v>
      </c>
      <c r="G31" s="66">
        <f t="shared" si="2"/>
        <v>0</v>
      </c>
      <c r="H31" s="66">
        <f t="shared" si="2"/>
        <v>0</v>
      </c>
      <c r="I31" s="66">
        <f t="shared" si="2"/>
        <v>0</v>
      </c>
      <c r="J31" s="66">
        <f t="shared" si="2"/>
        <v>0</v>
      </c>
      <c r="K31" s="66">
        <f t="shared" si="2"/>
        <v>0</v>
      </c>
      <c r="L31" s="66">
        <f t="shared" si="2"/>
        <v>0</v>
      </c>
      <c r="M31" s="66">
        <f t="shared" si="2"/>
        <v>0</v>
      </c>
      <c r="N31" s="66">
        <f>SUM(B31:M31)</f>
        <v>0</v>
      </c>
    </row>
    <row r="32" spans="1:14" ht="15">
      <c r="A32" s="59" t="s">
        <v>143</v>
      </c>
      <c r="B32" s="67" t="str">
        <f t="shared" ref="B32:N32" si="3">IFERROR(B31/B30,"")</f>
        <v/>
      </c>
      <c r="C32" s="67" t="str">
        <f t="shared" si="3"/>
        <v/>
      </c>
      <c r="D32" s="67" t="str">
        <f t="shared" si="3"/>
        <v/>
      </c>
      <c r="E32" s="67" t="str">
        <f t="shared" si="3"/>
        <v/>
      </c>
      <c r="F32" s="67" t="str">
        <f t="shared" si="3"/>
        <v/>
      </c>
      <c r="G32" s="67" t="str">
        <f t="shared" si="3"/>
        <v/>
      </c>
      <c r="H32" s="67" t="str">
        <f t="shared" si="3"/>
        <v/>
      </c>
      <c r="I32" s="67" t="str">
        <f t="shared" si="3"/>
        <v/>
      </c>
      <c r="J32" s="67" t="str">
        <f t="shared" si="3"/>
        <v/>
      </c>
      <c r="K32" s="67" t="str">
        <f t="shared" si="3"/>
        <v/>
      </c>
      <c r="L32" s="67" t="str">
        <f t="shared" si="3"/>
        <v/>
      </c>
      <c r="M32" s="67" t="str">
        <f t="shared" si="3"/>
        <v/>
      </c>
      <c r="N32" s="67" t="str">
        <f t="shared" si="3"/>
        <v/>
      </c>
    </row>
    <row r="33" spans="1:14" ht="15">
      <c r="A33" s="59" t="s">
        <v>150</v>
      </c>
      <c r="B33" s="68">
        <f>SUMIFS('EXPENSE LOG'!$J$6:$J$505,'EXPENSE LOG'!$C$6:$C$505,B$12,'EXPENSE LOG'!$F$6:$F$505,"Operating",'EXPENSE LOG'!$G$6:$G$505,"Direct")</f>
        <v>75.059999999999988</v>
      </c>
      <c r="C33" s="68">
        <f>SUMIFS('EXPENSE LOG'!$J$6:$J$505,'EXPENSE LOG'!$C$6:$C$505,C$12,'EXPENSE LOG'!$F$6:$F$505,"Operating",'EXPENSE LOG'!$G$6:$G$505,"Direct")</f>
        <v>0</v>
      </c>
      <c r="D33" s="68">
        <f>SUMIFS('EXPENSE LOG'!$J$6:$J$505,'EXPENSE LOG'!$C$6:$C$505,D$12,'EXPENSE LOG'!$F$6:$F$505,"Operating",'EXPENSE LOG'!$G$6:$G$505,"Direct")</f>
        <v>0</v>
      </c>
      <c r="E33" s="68">
        <f>SUMIFS('EXPENSE LOG'!$J$6:$J$505,'EXPENSE LOG'!$C$6:$C$505,E$12,'EXPENSE LOG'!$F$6:$F$505,"Operating",'EXPENSE LOG'!$G$6:$G$505,"Direct")</f>
        <v>0</v>
      </c>
      <c r="F33" s="68">
        <f>SUMIFS('EXPENSE LOG'!$J$6:$J$505,'EXPENSE LOG'!$C$6:$C$505,F$12,'EXPENSE LOG'!$F$6:$F$505,"Operating",'EXPENSE LOG'!$G$6:$G$505,"Direct")</f>
        <v>0</v>
      </c>
      <c r="G33" s="68">
        <f>SUMIFS('EXPENSE LOG'!$J$6:$J$505,'EXPENSE LOG'!$C$6:$C$505,G$12,'EXPENSE LOG'!$F$6:$F$505,"Operating",'EXPENSE LOG'!$G$6:$G$505,"Direct")</f>
        <v>0</v>
      </c>
      <c r="H33" s="68">
        <f>SUMIFS('EXPENSE LOG'!$J$6:$J$505,'EXPENSE LOG'!$C$6:$C$505,H$12,'EXPENSE LOG'!$F$6:$F$505,"Operating",'EXPENSE LOG'!$G$6:$G$505,"Direct")</f>
        <v>0</v>
      </c>
      <c r="I33" s="68">
        <f>SUMIFS('EXPENSE LOG'!$J$6:$J$505,'EXPENSE LOG'!$C$6:$C$505,I$12,'EXPENSE LOG'!$F$6:$F$505,"Operating",'EXPENSE LOG'!$G$6:$G$505,"Direct")</f>
        <v>0</v>
      </c>
      <c r="J33" s="68">
        <f>SUMIFS('EXPENSE LOG'!$J$6:$J$505,'EXPENSE LOG'!$C$6:$C$505,J$12,'EXPENSE LOG'!$F$6:$F$505,"Operating",'EXPENSE LOG'!$G$6:$G$505,"Direct")</f>
        <v>0</v>
      </c>
      <c r="K33" s="68">
        <f>SUMIFS('EXPENSE LOG'!$J$6:$J$505,'EXPENSE LOG'!$C$6:$C$505,K$12,'EXPENSE LOG'!$F$6:$F$505,"Operating",'EXPENSE LOG'!$G$6:$G$505,"Direct")</f>
        <v>0</v>
      </c>
      <c r="L33" s="68">
        <f>SUMIFS('EXPENSE LOG'!$J$6:$J$505,'EXPENSE LOG'!$C$6:$C$505,L$12,'EXPENSE LOG'!$F$6:$F$505,"Operating",'EXPENSE LOG'!$G$6:$G$505,"Direct")</f>
        <v>0</v>
      </c>
      <c r="M33" s="68">
        <f>SUMIFS('EXPENSE LOG'!$J$6:$J$505,'EXPENSE LOG'!$C$6:$C$505,M$12,'EXPENSE LOG'!$F$6:$F$505,"Operating",'EXPENSE LOG'!$G$6:$G$505,"Direct")</f>
        <v>0</v>
      </c>
      <c r="N33" s="68">
        <f>SUM(B33:M33)</f>
        <v>75.059999999999988</v>
      </c>
    </row>
    <row r="34" spans="1:14" ht="15">
      <c r="A34" s="59" t="s">
        <v>151</v>
      </c>
      <c r="B34" s="66" t="str">
        <f t="shared" ref="B34:N34" si="4">IFERROR(B33/B29,"")</f>
        <v/>
      </c>
      <c r="C34" s="66" t="str">
        <f t="shared" si="4"/>
        <v/>
      </c>
      <c r="D34" s="66" t="str">
        <f t="shared" si="4"/>
        <v/>
      </c>
      <c r="E34" s="66" t="str">
        <f t="shared" si="4"/>
        <v/>
      </c>
      <c r="F34" s="66" t="str">
        <f t="shared" si="4"/>
        <v/>
      </c>
      <c r="G34" s="66" t="str">
        <f t="shared" si="4"/>
        <v/>
      </c>
      <c r="H34" s="66" t="str">
        <f t="shared" si="4"/>
        <v/>
      </c>
      <c r="I34" s="66" t="str">
        <f t="shared" si="4"/>
        <v/>
      </c>
      <c r="J34" s="66" t="str">
        <f t="shared" si="4"/>
        <v/>
      </c>
      <c r="K34" s="66" t="str">
        <f t="shared" si="4"/>
        <v/>
      </c>
      <c r="L34" s="66" t="str">
        <f t="shared" si="4"/>
        <v/>
      </c>
      <c r="M34" s="66" t="str">
        <f t="shared" si="4"/>
        <v/>
      </c>
      <c r="N34" s="66" t="str">
        <f t="shared" si="4"/>
        <v/>
      </c>
    </row>
    <row r="35" spans="1:14" ht="15">
      <c r="A35" s="59"/>
      <c r="B35" s="59"/>
      <c r="C35" s="59"/>
      <c r="D35" s="59"/>
      <c r="E35" s="59"/>
      <c r="F35" s="59"/>
      <c r="G35" s="59"/>
      <c r="H35" s="59"/>
      <c r="I35" s="59"/>
      <c r="J35" s="59"/>
      <c r="K35" s="59"/>
      <c r="L35" s="59"/>
      <c r="M35" s="59"/>
      <c r="N35" s="59"/>
    </row>
    <row r="36" spans="1:14" ht="6.75" customHeight="1">
      <c r="A36" s="61" t="s">
        <v>152</v>
      </c>
      <c r="B36" s="69">
        <f>COUNTIFS('EXPENSE LOG'!$C$6:$C$505,B$12,'EXPENSE LOG'!$J$6:$J$505,"&lt;&gt;",'EXPENSE LOG'!$M$6:$M$505,"&lt;&gt;Yes")</f>
        <v>2</v>
      </c>
      <c r="C36" s="69">
        <f>COUNTIFS('EXPENSE LOG'!$C$6:$C$505,C$12,'EXPENSE LOG'!$J$6:$J$505,"&lt;&gt;",'EXPENSE LOG'!$M$6:$M$505,"&lt;&gt;Yes")</f>
        <v>0</v>
      </c>
      <c r="D36" s="69">
        <f>COUNTIFS('EXPENSE LOG'!$C$6:$C$505,D$12,'EXPENSE LOG'!$J$6:$J$505,"&lt;&gt;",'EXPENSE LOG'!$M$6:$M$505,"&lt;&gt;Yes")</f>
        <v>0</v>
      </c>
      <c r="E36" s="69">
        <f>COUNTIFS('EXPENSE LOG'!$C$6:$C$505,E$12,'EXPENSE LOG'!$J$6:$J$505,"&lt;&gt;",'EXPENSE LOG'!$M$6:$M$505,"&lt;&gt;Yes")</f>
        <v>0</v>
      </c>
      <c r="F36" s="69">
        <f>COUNTIFS('EXPENSE LOG'!$C$6:$C$505,F$12,'EXPENSE LOG'!$J$6:$J$505,"&lt;&gt;",'EXPENSE LOG'!$M$6:$M$505,"&lt;&gt;Yes")</f>
        <v>0</v>
      </c>
      <c r="G36" s="69">
        <f>COUNTIFS('EXPENSE LOG'!$C$6:$C$505,G$12,'EXPENSE LOG'!$J$6:$J$505,"&lt;&gt;",'EXPENSE LOG'!$M$6:$M$505,"&lt;&gt;Yes")</f>
        <v>0</v>
      </c>
      <c r="H36" s="69">
        <f>COUNTIFS('EXPENSE LOG'!$C$6:$C$505,H$12,'EXPENSE LOG'!$J$6:$J$505,"&lt;&gt;",'EXPENSE LOG'!$M$6:$M$505,"&lt;&gt;Yes")</f>
        <v>0</v>
      </c>
      <c r="I36" s="69">
        <f>COUNTIFS('EXPENSE LOG'!$C$6:$C$505,I$12,'EXPENSE LOG'!$J$6:$J$505,"&lt;&gt;",'EXPENSE LOG'!$M$6:$M$505,"&lt;&gt;Yes")</f>
        <v>0</v>
      </c>
      <c r="J36" s="69">
        <f>COUNTIFS('EXPENSE LOG'!$C$6:$C$505,J$12,'EXPENSE LOG'!$J$6:$J$505,"&lt;&gt;",'EXPENSE LOG'!$M$6:$M$505,"&lt;&gt;Yes")</f>
        <v>0</v>
      </c>
      <c r="K36" s="69">
        <f>COUNTIFS('EXPENSE LOG'!$C$6:$C$505,K$12,'EXPENSE LOG'!$J$6:$J$505,"&lt;&gt;",'EXPENSE LOG'!$M$6:$M$505,"&lt;&gt;Yes")</f>
        <v>0</v>
      </c>
      <c r="L36" s="69">
        <f>COUNTIFS('EXPENSE LOG'!$C$6:$C$505,L$12,'EXPENSE LOG'!$J$6:$J$505,"&lt;&gt;",'EXPENSE LOG'!$M$6:$M$505,"&lt;&gt;Yes")</f>
        <v>0</v>
      </c>
      <c r="M36" s="69">
        <f>COUNTIFS('EXPENSE LOG'!$C$6:$C$505,M$12,'EXPENSE LOG'!$J$6:$J$505,"&lt;&gt;",'EXPENSE LOG'!$M$6:$M$505,"&lt;&gt;Yes")</f>
        <v>0</v>
      </c>
      <c r="N36" s="70">
        <f>SUM(B36:M36)</f>
        <v>2</v>
      </c>
    </row>
    <row r="37" spans="1:14" ht="15">
      <c r="A37" s="71" t="s">
        <v>153</v>
      </c>
      <c r="B37" s="72">
        <f>COUNTIFS('EXPENSE LOG'!$C$6:$C$505,B$12,'EXPENSE LOG'!$J$6:$J$505,"&lt;&gt;",'EXPENSE LOG'!$N$6:$N$505,"&lt;&gt;Yes")</f>
        <v>4</v>
      </c>
      <c r="C37" s="72">
        <f>COUNTIFS('EXPENSE LOG'!$C$6:$C$505,C$12,'EXPENSE LOG'!$J$6:$J$505,"&lt;&gt;",'EXPENSE LOG'!$N$6:$N$505,"&lt;&gt;Yes")</f>
        <v>1</v>
      </c>
      <c r="D37" s="72">
        <f>COUNTIFS('EXPENSE LOG'!$C$6:$C$505,D$12,'EXPENSE LOG'!$J$6:$J$505,"&lt;&gt;",'EXPENSE LOG'!$N$6:$N$505,"&lt;&gt;Yes")</f>
        <v>1</v>
      </c>
      <c r="E37" s="72">
        <f>COUNTIFS('EXPENSE LOG'!$C$6:$C$505,E$12,'EXPENSE LOG'!$J$6:$J$505,"&lt;&gt;",'EXPENSE LOG'!$N$6:$N$505,"&lt;&gt;Yes")</f>
        <v>1</v>
      </c>
      <c r="F37" s="72">
        <f>COUNTIFS('EXPENSE LOG'!$C$6:$C$505,F$12,'EXPENSE LOG'!$J$6:$J$505,"&lt;&gt;",'EXPENSE LOG'!$N$6:$N$505,"&lt;&gt;Yes")</f>
        <v>0</v>
      </c>
      <c r="G37" s="72">
        <f>COUNTIFS('EXPENSE LOG'!$C$6:$C$505,G$12,'EXPENSE LOG'!$J$6:$J$505,"&lt;&gt;",'EXPENSE LOG'!$N$6:$N$505,"&lt;&gt;Yes")</f>
        <v>0</v>
      </c>
      <c r="H37" s="72">
        <f>COUNTIFS('EXPENSE LOG'!$C$6:$C$505,H$12,'EXPENSE LOG'!$J$6:$J$505,"&lt;&gt;",'EXPENSE LOG'!$N$6:$N$505,"&lt;&gt;Yes")</f>
        <v>0</v>
      </c>
      <c r="I37" s="72">
        <f>COUNTIFS('EXPENSE LOG'!$C$6:$C$505,I$12,'EXPENSE LOG'!$J$6:$J$505,"&lt;&gt;",'EXPENSE LOG'!$N$6:$N$505,"&lt;&gt;Yes")</f>
        <v>0</v>
      </c>
      <c r="J37" s="72">
        <f>COUNTIFS('EXPENSE LOG'!$C$6:$C$505,J$12,'EXPENSE LOG'!$J$6:$J$505,"&lt;&gt;",'EXPENSE LOG'!$N$6:$N$505,"&lt;&gt;Yes")</f>
        <v>0</v>
      </c>
      <c r="K37" s="72">
        <f>COUNTIFS('EXPENSE LOG'!$C$6:$C$505,K$12,'EXPENSE LOG'!$J$6:$J$505,"&lt;&gt;",'EXPENSE LOG'!$N$6:$N$505,"&lt;&gt;Yes")</f>
        <v>0</v>
      </c>
      <c r="L37" s="72">
        <f>COUNTIFS('EXPENSE LOG'!$C$6:$C$505,L$12,'EXPENSE LOG'!$J$6:$J$505,"&lt;&gt;",'EXPENSE LOG'!$N$6:$N$505,"&lt;&gt;Yes")</f>
        <v>0</v>
      </c>
      <c r="M37" s="72">
        <f>COUNTIFS('EXPENSE LOG'!$C$6:$C$505,M$12,'EXPENSE LOG'!$J$6:$J$505,"&lt;&gt;",'EXPENSE LOG'!$N$6:$N$505,"&lt;&gt;Yes")</f>
        <v>0</v>
      </c>
      <c r="N37" s="72">
        <f>SUM(B37:M37)</f>
        <v>7</v>
      </c>
    </row>
  </sheetData>
  <mergeCells count="17">
    <mergeCell ref="K10:L10"/>
    <mergeCell ref="M10:N10"/>
    <mergeCell ref="A10:B10"/>
    <mergeCell ref="C10:D10"/>
    <mergeCell ref="E10:F10"/>
    <mergeCell ref="G10:H10"/>
    <mergeCell ref="I10:J10"/>
    <mergeCell ref="A1:N2"/>
    <mergeCell ref="A3:N4"/>
    <mergeCell ref="A6:B6"/>
    <mergeCell ref="A8:B9"/>
    <mergeCell ref="C8:D9"/>
    <mergeCell ref="E8:F9"/>
    <mergeCell ref="G8:H9"/>
    <mergeCell ref="I8:J9"/>
    <mergeCell ref="K8:L9"/>
    <mergeCell ref="M8:N9"/>
  </mergeCells>
  <conditionalFormatting sqref="B36:N37">
    <cfRule type="cellIs" dxfId="9" priority="1" operator="greaterThan">
      <formula>0</formula>
    </cfRule>
  </conditionalFormatting>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showGridLines="0" workbookViewId="0">
      <selection activeCell="C6" sqref="C6:F6"/>
    </sheetView>
  </sheetViews>
  <sheetFormatPr defaultRowHeight="14.25"/>
  <cols>
    <col min="1" max="1" width="23.875" customWidth="1"/>
    <col min="2" max="13" width="8.625" customWidth="1"/>
    <col min="14" max="14" width="10" customWidth="1"/>
  </cols>
  <sheetData>
    <row r="1" spans="1:14" ht="33" customHeight="1">
      <c r="A1" s="93" t="s">
        <v>154</v>
      </c>
      <c r="B1" s="93" t="s">
        <v>154</v>
      </c>
      <c r="C1" s="93" t="s">
        <v>154</v>
      </c>
      <c r="D1" s="93" t="s">
        <v>154</v>
      </c>
      <c r="E1" s="93" t="s">
        <v>154</v>
      </c>
      <c r="F1" s="93" t="s">
        <v>154</v>
      </c>
      <c r="G1" s="93" t="s">
        <v>154</v>
      </c>
      <c r="H1" s="93" t="s">
        <v>154</v>
      </c>
      <c r="I1" s="93" t="s">
        <v>154</v>
      </c>
      <c r="J1" s="93" t="s">
        <v>154</v>
      </c>
      <c r="K1" s="93" t="s">
        <v>154</v>
      </c>
      <c r="L1" s="93" t="s">
        <v>154</v>
      </c>
      <c r="M1" s="93" t="s">
        <v>154</v>
      </c>
      <c r="N1" s="93" t="s">
        <v>154</v>
      </c>
    </row>
    <row r="2" spans="1:14" ht="33" customHeight="1">
      <c r="A2" s="93" t="s">
        <v>154</v>
      </c>
      <c r="B2" s="93" t="s">
        <v>154</v>
      </c>
      <c r="C2" s="93" t="s">
        <v>154</v>
      </c>
      <c r="D2" s="93" t="s">
        <v>154</v>
      </c>
      <c r="E2" s="93" t="s">
        <v>154</v>
      </c>
      <c r="F2" s="93" t="s">
        <v>154</v>
      </c>
      <c r="G2" s="93" t="s">
        <v>154</v>
      </c>
      <c r="H2" s="93" t="s">
        <v>154</v>
      </c>
      <c r="I2" s="93" t="s">
        <v>154</v>
      </c>
      <c r="J2" s="93" t="s">
        <v>154</v>
      </c>
      <c r="K2" s="93" t="s">
        <v>154</v>
      </c>
      <c r="L2" s="93" t="s">
        <v>154</v>
      </c>
      <c r="M2" s="93" t="s">
        <v>154</v>
      </c>
      <c r="N2" s="93" t="s">
        <v>154</v>
      </c>
    </row>
    <row r="3" spans="1:14" ht="27" customHeight="1">
      <c r="A3" s="94" t="s">
        <v>155</v>
      </c>
      <c r="B3" s="94" t="s">
        <v>155</v>
      </c>
      <c r="C3" s="94" t="s">
        <v>155</v>
      </c>
      <c r="D3" s="94" t="s">
        <v>155</v>
      </c>
      <c r="E3" s="94" t="s">
        <v>155</v>
      </c>
      <c r="F3" s="94" t="s">
        <v>155</v>
      </c>
      <c r="G3" s="94" t="s">
        <v>155</v>
      </c>
      <c r="H3" s="94" t="s">
        <v>155</v>
      </c>
      <c r="I3" s="94" t="s">
        <v>155</v>
      </c>
      <c r="J3" s="94" t="s">
        <v>155</v>
      </c>
      <c r="K3" s="94" t="s">
        <v>155</v>
      </c>
      <c r="L3" s="94" t="s">
        <v>155</v>
      </c>
      <c r="M3" s="94" t="s">
        <v>155</v>
      </c>
      <c r="N3" s="94" t="s">
        <v>155</v>
      </c>
    </row>
    <row r="4" spans="1:14" ht="27" customHeight="1">
      <c r="A4" s="94" t="s">
        <v>155</v>
      </c>
      <c r="B4" s="94" t="s">
        <v>155</v>
      </c>
      <c r="C4" s="94" t="s">
        <v>155</v>
      </c>
      <c r="D4" s="94" t="s">
        <v>155</v>
      </c>
      <c r="E4" s="94" t="s">
        <v>155</v>
      </c>
      <c r="F4" s="94" t="s">
        <v>155</v>
      </c>
      <c r="G4" s="94" t="s">
        <v>155</v>
      </c>
      <c r="H4" s="94" t="s">
        <v>155</v>
      </c>
      <c r="I4" s="94" t="s">
        <v>155</v>
      </c>
      <c r="J4" s="94" t="s">
        <v>155</v>
      </c>
      <c r="K4" s="94" t="s">
        <v>155</v>
      </c>
      <c r="L4" s="94" t="s">
        <v>155</v>
      </c>
      <c r="M4" s="94" t="s">
        <v>155</v>
      </c>
      <c r="N4" s="94" t="s">
        <v>155</v>
      </c>
    </row>
    <row r="5" spans="1:14">
      <c r="A5" s="14"/>
      <c r="B5" s="14"/>
      <c r="C5" s="14"/>
      <c r="D5" s="14"/>
      <c r="E5" s="14"/>
      <c r="F5" s="14"/>
      <c r="G5" s="14"/>
      <c r="H5" s="14"/>
      <c r="I5" s="14"/>
      <c r="J5" s="14"/>
      <c r="K5" s="14"/>
      <c r="L5" s="14"/>
      <c r="M5" s="14"/>
      <c r="N5" s="14"/>
    </row>
    <row r="6" spans="1:14" ht="15.75">
      <c r="A6" s="126" t="s">
        <v>124</v>
      </c>
      <c r="B6" s="126" t="s">
        <v>124</v>
      </c>
      <c r="C6" s="153" t="str">
        <f>SETUP!$A$17</f>
        <v>Cabin (personal)</v>
      </c>
      <c r="D6" s="153"/>
      <c r="E6" s="153"/>
      <c r="F6" s="153"/>
      <c r="G6" s="126" t="s">
        <v>54</v>
      </c>
      <c r="H6" s="126" t="s">
        <v>54</v>
      </c>
      <c r="I6" s="56">
        <f>SETUP!$B$8</f>
        <v>2026</v>
      </c>
      <c r="J6" s="14"/>
      <c r="K6" s="14"/>
      <c r="L6" s="14"/>
      <c r="M6" s="14"/>
      <c r="N6" s="14"/>
    </row>
    <row r="7" spans="1:14">
      <c r="A7" s="14"/>
      <c r="B7" s="14"/>
      <c r="C7" s="14"/>
      <c r="D7" s="14"/>
      <c r="E7" s="14"/>
      <c r="F7" s="14"/>
      <c r="G7" s="14"/>
      <c r="H7" s="14"/>
      <c r="I7" s="14"/>
      <c r="J7" s="14"/>
      <c r="K7" s="14"/>
      <c r="L7" s="14"/>
      <c r="M7" s="14"/>
      <c r="N7" s="14"/>
    </row>
    <row r="8" spans="1:14">
      <c r="A8" s="154">
        <f>N13</f>
        <v>23.64</v>
      </c>
      <c r="B8" s="155"/>
      <c r="C8" s="156"/>
      <c r="D8" s="160">
        <f>N14</f>
        <v>1577.12</v>
      </c>
      <c r="E8" s="161"/>
      <c r="F8" s="162"/>
      <c r="G8" s="154">
        <f>N21</f>
        <v>0</v>
      </c>
      <c r="H8" s="155"/>
      <c r="I8" s="156"/>
      <c r="J8" s="160" t="str">
        <f>N23</f>
        <v/>
      </c>
      <c r="K8" s="161"/>
      <c r="L8" s="162"/>
      <c r="M8" s="166">
        <f>N19</f>
        <v>0</v>
      </c>
      <c r="N8" s="167"/>
    </row>
    <row r="9" spans="1:14">
      <c r="A9" s="157"/>
      <c r="B9" s="158"/>
      <c r="C9" s="159"/>
      <c r="D9" s="163"/>
      <c r="E9" s="164"/>
      <c r="F9" s="165"/>
      <c r="G9" s="157"/>
      <c r="H9" s="158"/>
      <c r="I9" s="159"/>
      <c r="J9" s="163"/>
      <c r="K9" s="164"/>
      <c r="L9" s="165"/>
      <c r="M9" s="168"/>
      <c r="N9" s="169"/>
    </row>
    <row r="10" spans="1:14">
      <c r="A10" s="151" t="s">
        <v>140</v>
      </c>
      <c r="B10" s="170" t="s">
        <v>140</v>
      </c>
      <c r="C10" s="152" t="s">
        <v>140</v>
      </c>
      <c r="D10" s="151" t="s">
        <v>109</v>
      </c>
      <c r="E10" s="170" t="s">
        <v>109</v>
      </c>
      <c r="F10" s="152" t="s">
        <v>109</v>
      </c>
      <c r="G10" s="151" t="s">
        <v>142</v>
      </c>
      <c r="H10" s="170" t="s">
        <v>142</v>
      </c>
      <c r="I10" s="152" t="s">
        <v>142</v>
      </c>
      <c r="J10" s="151" t="s">
        <v>144</v>
      </c>
      <c r="K10" s="170" t="s">
        <v>144</v>
      </c>
      <c r="L10" s="152" t="s">
        <v>144</v>
      </c>
      <c r="M10" s="151" t="s">
        <v>141</v>
      </c>
      <c r="N10" s="152" t="s">
        <v>141</v>
      </c>
    </row>
    <row r="11" spans="1:14">
      <c r="A11" s="14"/>
      <c r="B11" s="14"/>
      <c r="C11" s="14"/>
      <c r="D11" s="14"/>
      <c r="E11" s="14"/>
      <c r="F11" s="14"/>
      <c r="G11" s="14"/>
      <c r="H11" s="14"/>
      <c r="I11" s="14"/>
      <c r="J11" s="14"/>
      <c r="K11" s="14"/>
      <c r="L11" s="14"/>
      <c r="M11" s="14"/>
      <c r="N11" s="14"/>
    </row>
    <row r="12" spans="1:14" ht="25.5" customHeight="1">
      <c r="A12" s="4" t="s">
        <v>146</v>
      </c>
      <c r="B12" s="13">
        <f>DATE($I$6,1,1)</f>
        <v>46023</v>
      </c>
      <c r="C12" s="13">
        <f>DATE($I$6,2,1)</f>
        <v>46054</v>
      </c>
      <c r="D12" s="13">
        <f>DATE($I$6,3,1)</f>
        <v>46082</v>
      </c>
      <c r="E12" s="13">
        <f>DATE($I$6,4,1)</f>
        <v>46113</v>
      </c>
      <c r="F12" s="13">
        <f>DATE($I$6,5,1)</f>
        <v>46143</v>
      </c>
      <c r="G12" s="13">
        <f>DATE($I$6,6,1)</f>
        <v>46174</v>
      </c>
      <c r="H12" s="13">
        <f>DATE($I$6,7,1)</f>
        <v>46204</v>
      </c>
      <c r="I12" s="13">
        <f>DATE($I$6,8,1)</f>
        <v>46235</v>
      </c>
      <c r="J12" s="13">
        <f>DATE($I$6,9,1)</f>
        <v>46266</v>
      </c>
      <c r="K12" s="13">
        <f>DATE($I$6,10,1)</f>
        <v>46296</v>
      </c>
      <c r="L12" s="13">
        <f>DATE($I$6,11,1)</f>
        <v>46327</v>
      </c>
      <c r="M12" s="13">
        <f>DATE($I$6,12,1)</f>
        <v>46357</v>
      </c>
      <c r="N12" s="4" t="s">
        <v>147</v>
      </c>
    </row>
    <row r="13" spans="1:14" ht="15">
      <c r="A13" s="57" t="s">
        <v>148</v>
      </c>
      <c r="B13" s="73">
        <f>SUMIFS('EXPENSE LOG'!$J$6:$J$505,'EXPENSE LOG'!$C$6:$C$505,B$12,'EXPENSE LOG'!$D$6:$D$505,$C$6,'EXPENSE LOG'!$F$6:$F$505,"Operating")</f>
        <v>23.64</v>
      </c>
      <c r="C13" s="73">
        <f>SUMIFS('EXPENSE LOG'!$J$6:$J$505,'EXPENSE LOG'!$C$6:$C$505,C$12,'EXPENSE LOG'!$D$6:$D$505,$C$6,'EXPENSE LOG'!$F$6:$F$505,"Operating")</f>
        <v>0</v>
      </c>
      <c r="D13" s="73">
        <f>SUMIFS('EXPENSE LOG'!$J$6:$J$505,'EXPENSE LOG'!$C$6:$C$505,D$12,'EXPENSE LOG'!$D$6:$D$505,$C$6,'EXPENSE LOG'!$F$6:$F$505,"Operating")</f>
        <v>0</v>
      </c>
      <c r="E13" s="73">
        <f>SUMIFS('EXPENSE LOG'!$J$6:$J$505,'EXPENSE LOG'!$C$6:$C$505,E$12,'EXPENSE LOG'!$D$6:$D$505,$C$6,'EXPENSE LOG'!$F$6:$F$505,"Operating")</f>
        <v>0</v>
      </c>
      <c r="F13" s="73">
        <f>SUMIFS('EXPENSE LOG'!$J$6:$J$505,'EXPENSE LOG'!$C$6:$C$505,F$12,'EXPENSE LOG'!$D$6:$D$505,$C$6,'EXPENSE LOG'!$F$6:$F$505,"Operating")</f>
        <v>0</v>
      </c>
      <c r="G13" s="73">
        <f>SUMIFS('EXPENSE LOG'!$J$6:$J$505,'EXPENSE LOG'!$C$6:$C$505,G$12,'EXPENSE LOG'!$D$6:$D$505,$C$6,'EXPENSE LOG'!$F$6:$F$505,"Operating")</f>
        <v>0</v>
      </c>
      <c r="H13" s="73">
        <f>SUMIFS('EXPENSE LOG'!$J$6:$J$505,'EXPENSE LOG'!$C$6:$C$505,H$12,'EXPENSE LOG'!$D$6:$D$505,$C$6,'EXPENSE LOG'!$F$6:$F$505,"Operating")</f>
        <v>0</v>
      </c>
      <c r="I13" s="73">
        <f>SUMIFS('EXPENSE LOG'!$J$6:$J$505,'EXPENSE LOG'!$C$6:$C$505,I$12,'EXPENSE LOG'!$D$6:$D$505,$C$6,'EXPENSE LOG'!$F$6:$F$505,"Operating")</f>
        <v>0</v>
      </c>
      <c r="J13" s="73">
        <f>SUMIFS('EXPENSE LOG'!$J$6:$J$505,'EXPENSE LOG'!$C$6:$C$505,J$12,'EXPENSE LOG'!$D$6:$D$505,$C$6,'EXPENSE LOG'!$F$6:$F$505,"Operating")</f>
        <v>0</v>
      </c>
      <c r="K13" s="73">
        <f>SUMIFS('EXPENSE LOG'!$J$6:$J$505,'EXPENSE LOG'!$C$6:$C$505,K$12,'EXPENSE LOG'!$D$6:$D$505,$C$6,'EXPENSE LOG'!$F$6:$F$505,"Operating")</f>
        <v>0</v>
      </c>
      <c r="L13" s="73">
        <f>SUMIFS('EXPENSE LOG'!$J$6:$J$505,'EXPENSE LOG'!$C$6:$C$505,L$12,'EXPENSE LOG'!$D$6:$D$505,$C$6,'EXPENSE LOG'!$F$6:$F$505,"Operating")</f>
        <v>0</v>
      </c>
      <c r="M13" s="73">
        <f>SUMIFS('EXPENSE LOG'!$J$6:$J$505,'EXPENSE LOG'!$C$6:$C$505,M$12,'EXPENSE LOG'!$D$6:$D$505,$C$6,'EXPENSE LOG'!$F$6:$F$505,"Operating")</f>
        <v>0</v>
      </c>
      <c r="N13" s="73">
        <f>SUM(B13:M13)</f>
        <v>23.64</v>
      </c>
    </row>
    <row r="14" spans="1:14" ht="15">
      <c r="A14" s="59" t="s">
        <v>109</v>
      </c>
      <c r="B14" s="74">
        <f>SUMIFS('EXPENSE LOG'!$J$6:$J$505,'EXPENSE LOG'!$C$6:$C$505,B$12,'EXPENSE LOG'!$D$6:$D$505,$C$6,'EXPENSE LOG'!$F$6:$F$505,"Capital")</f>
        <v>1577.12</v>
      </c>
      <c r="C14" s="74">
        <f>SUMIFS('EXPENSE LOG'!$J$6:$J$505,'EXPENSE LOG'!$C$6:$C$505,C$12,'EXPENSE LOG'!$D$6:$D$505,$C$6,'EXPENSE LOG'!$F$6:$F$505,"Capital")</f>
        <v>0</v>
      </c>
      <c r="D14" s="74">
        <f>SUMIFS('EXPENSE LOG'!$J$6:$J$505,'EXPENSE LOG'!$C$6:$C$505,D$12,'EXPENSE LOG'!$D$6:$D$505,$C$6,'EXPENSE LOG'!$F$6:$F$505,"Capital")</f>
        <v>0</v>
      </c>
      <c r="E14" s="74">
        <f>SUMIFS('EXPENSE LOG'!$J$6:$J$505,'EXPENSE LOG'!$C$6:$C$505,E$12,'EXPENSE LOG'!$D$6:$D$505,$C$6,'EXPENSE LOG'!$F$6:$F$505,"Capital")</f>
        <v>0</v>
      </c>
      <c r="F14" s="74">
        <f>SUMIFS('EXPENSE LOG'!$J$6:$J$505,'EXPENSE LOG'!$C$6:$C$505,F$12,'EXPENSE LOG'!$D$6:$D$505,$C$6,'EXPENSE LOG'!$F$6:$F$505,"Capital")</f>
        <v>0</v>
      </c>
      <c r="G14" s="74">
        <f>SUMIFS('EXPENSE LOG'!$J$6:$J$505,'EXPENSE LOG'!$C$6:$C$505,G$12,'EXPENSE LOG'!$D$6:$D$505,$C$6,'EXPENSE LOG'!$F$6:$F$505,"Capital")</f>
        <v>0</v>
      </c>
      <c r="H14" s="74">
        <f>SUMIFS('EXPENSE LOG'!$J$6:$J$505,'EXPENSE LOG'!$C$6:$C$505,H$12,'EXPENSE LOG'!$D$6:$D$505,$C$6,'EXPENSE LOG'!$F$6:$F$505,"Capital")</f>
        <v>0</v>
      </c>
      <c r="I14" s="74">
        <f>SUMIFS('EXPENSE LOG'!$J$6:$J$505,'EXPENSE LOG'!$C$6:$C$505,I$12,'EXPENSE LOG'!$D$6:$D$505,$C$6,'EXPENSE LOG'!$F$6:$F$505,"Capital")</f>
        <v>0</v>
      </c>
      <c r="J14" s="74">
        <f>SUMIFS('EXPENSE LOG'!$J$6:$J$505,'EXPENSE LOG'!$C$6:$C$505,J$12,'EXPENSE LOG'!$D$6:$D$505,$C$6,'EXPENSE LOG'!$F$6:$F$505,"Capital")</f>
        <v>0</v>
      </c>
      <c r="K14" s="74">
        <f>SUMIFS('EXPENSE LOG'!$J$6:$J$505,'EXPENSE LOG'!$C$6:$C$505,K$12,'EXPENSE LOG'!$D$6:$D$505,$C$6,'EXPENSE LOG'!$F$6:$F$505,"Capital")</f>
        <v>0</v>
      </c>
      <c r="L14" s="74">
        <f>SUMIFS('EXPENSE LOG'!$J$6:$J$505,'EXPENSE LOG'!$C$6:$C$505,L$12,'EXPENSE LOG'!$D$6:$D$505,$C$6,'EXPENSE LOG'!$F$6:$F$505,"Capital")</f>
        <v>0</v>
      </c>
      <c r="M14" s="74">
        <f>SUMIFS('EXPENSE LOG'!$J$6:$J$505,'EXPENSE LOG'!$C$6:$C$505,M$12,'EXPENSE LOG'!$D$6:$D$505,$C$6,'EXPENSE LOG'!$F$6:$F$505,"Capital")</f>
        <v>0</v>
      </c>
      <c r="N14" s="74">
        <f>SUM(B14:M14)</f>
        <v>1577.12</v>
      </c>
    </row>
    <row r="15" spans="1:14" ht="15">
      <c r="A15" s="59" t="s">
        <v>149</v>
      </c>
      <c r="B15" s="74">
        <f t="shared" ref="B15:M15" si="0">B13+B14</f>
        <v>1600.76</v>
      </c>
      <c r="C15" s="74">
        <f t="shared" si="0"/>
        <v>0</v>
      </c>
      <c r="D15" s="74">
        <f t="shared" si="0"/>
        <v>0</v>
      </c>
      <c r="E15" s="74">
        <f t="shared" si="0"/>
        <v>0</v>
      </c>
      <c r="F15" s="74">
        <f t="shared" si="0"/>
        <v>0</v>
      </c>
      <c r="G15" s="74">
        <f t="shared" si="0"/>
        <v>0</v>
      </c>
      <c r="H15" s="74">
        <f t="shared" si="0"/>
        <v>0</v>
      </c>
      <c r="I15" s="74">
        <f t="shared" si="0"/>
        <v>0</v>
      </c>
      <c r="J15" s="74">
        <f t="shared" si="0"/>
        <v>0</v>
      </c>
      <c r="K15" s="74">
        <f t="shared" si="0"/>
        <v>0</v>
      </c>
      <c r="L15" s="74">
        <f t="shared" si="0"/>
        <v>0</v>
      </c>
      <c r="M15" s="74">
        <f t="shared" si="0"/>
        <v>0</v>
      </c>
      <c r="N15" s="74">
        <f>SUM(B15:M15)</f>
        <v>1600.76</v>
      </c>
    </row>
    <row r="16" spans="1:14">
      <c r="A16" s="63"/>
      <c r="B16" s="75"/>
      <c r="C16" s="75"/>
      <c r="D16" s="75"/>
      <c r="E16" s="75"/>
      <c r="F16" s="75"/>
      <c r="G16" s="75"/>
      <c r="H16" s="75"/>
      <c r="I16" s="75"/>
      <c r="J16" s="75"/>
      <c r="K16" s="75"/>
      <c r="L16" s="75"/>
      <c r="M16" s="75"/>
      <c r="N16" s="75"/>
    </row>
    <row r="17" spans="1:14">
      <c r="A17" s="63" t="s">
        <v>70</v>
      </c>
      <c r="B17" s="75">
        <f>SUMIFS('EXPENSE LOG'!$J$6:$J$505,'EXPENSE LOG'!$C$6:$C$505,B$12,'EXPENSE LOG'!$D$6:$D$505,$C$6,'EXPENSE LOG'!$E$6:$E$505,$A17)</f>
        <v>0</v>
      </c>
      <c r="C17" s="75">
        <f>SUMIFS('EXPENSE LOG'!$J$6:$J$505,'EXPENSE LOG'!$C$6:$C$505,C$12,'EXPENSE LOG'!$D$6:$D$505,$C$6,'EXPENSE LOG'!$E$6:$E$505,$A17)</f>
        <v>0</v>
      </c>
      <c r="D17" s="75">
        <f>SUMIFS('EXPENSE LOG'!$J$6:$J$505,'EXPENSE LOG'!$C$6:$C$505,D$12,'EXPENSE LOG'!$D$6:$D$505,$C$6,'EXPENSE LOG'!$E$6:$E$505,$A17)</f>
        <v>0</v>
      </c>
      <c r="E17" s="75">
        <f>SUMIFS('EXPENSE LOG'!$J$6:$J$505,'EXPENSE LOG'!$C$6:$C$505,E$12,'EXPENSE LOG'!$D$6:$D$505,$C$6,'EXPENSE LOG'!$E$6:$E$505,$A17)</f>
        <v>0</v>
      </c>
      <c r="F17" s="75">
        <f>SUMIFS('EXPENSE LOG'!$J$6:$J$505,'EXPENSE LOG'!$C$6:$C$505,F$12,'EXPENSE LOG'!$D$6:$D$505,$C$6,'EXPENSE LOG'!$E$6:$E$505,$A17)</f>
        <v>0</v>
      </c>
      <c r="G17" s="75">
        <f>SUMIFS('EXPENSE LOG'!$J$6:$J$505,'EXPENSE LOG'!$C$6:$C$505,G$12,'EXPENSE LOG'!$D$6:$D$505,$C$6,'EXPENSE LOG'!$E$6:$E$505,$A17)</f>
        <v>0</v>
      </c>
      <c r="H17" s="75">
        <f>SUMIFS('EXPENSE LOG'!$J$6:$J$505,'EXPENSE LOG'!$C$6:$C$505,H$12,'EXPENSE LOG'!$D$6:$D$505,$C$6,'EXPENSE LOG'!$E$6:$E$505,$A17)</f>
        <v>0</v>
      </c>
      <c r="I17" s="75">
        <f>SUMIFS('EXPENSE LOG'!$J$6:$J$505,'EXPENSE LOG'!$C$6:$C$505,I$12,'EXPENSE LOG'!$D$6:$D$505,$C$6,'EXPENSE LOG'!$E$6:$E$505,$A17)</f>
        <v>0</v>
      </c>
      <c r="J17" s="75">
        <f>SUMIFS('EXPENSE LOG'!$J$6:$J$505,'EXPENSE LOG'!$C$6:$C$505,J$12,'EXPENSE LOG'!$D$6:$D$505,$C$6,'EXPENSE LOG'!$E$6:$E$505,$A17)</f>
        <v>0</v>
      </c>
      <c r="K17" s="75">
        <f>SUMIFS('EXPENSE LOG'!$J$6:$J$505,'EXPENSE LOG'!$C$6:$C$505,K$12,'EXPENSE LOG'!$D$6:$D$505,$C$6,'EXPENSE LOG'!$E$6:$E$505,$A17)</f>
        <v>0</v>
      </c>
      <c r="L17" s="75">
        <f>SUMIFS('EXPENSE LOG'!$J$6:$J$505,'EXPENSE LOG'!$C$6:$C$505,L$12,'EXPENSE LOG'!$D$6:$D$505,$C$6,'EXPENSE LOG'!$E$6:$E$505,$A17)</f>
        <v>0</v>
      </c>
      <c r="M17" s="75">
        <f>SUMIFS('EXPENSE LOG'!$J$6:$J$505,'EXPENSE LOG'!$C$6:$C$505,M$12,'EXPENSE LOG'!$D$6:$D$505,$C$6,'EXPENSE LOG'!$E$6:$E$505,$A17)</f>
        <v>0</v>
      </c>
      <c r="N17" s="75">
        <f>SUM(B17:M17)</f>
        <v>0</v>
      </c>
    </row>
    <row r="18" spans="1:14">
      <c r="A18" s="63" t="s">
        <v>73</v>
      </c>
      <c r="B18" s="75">
        <f>SUMIFS('EXPENSE LOG'!$J$6:$J$505,'EXPENSE LOG'!$C$6:$C$505,B$12,'EXPENSE LOG'!$D$6:$D$505,$C$6,'EXPENSE LOG'!$E$6:$E$505,$A18)</f>
        <v>23.64</v>
      </c>
      <c r="C18" s="75">
        <f>SUMIFS('EXPENSE LOG'!$J$6:$J$505,'EXPENSE LOG'!$C$6:$C$505,C$12,'EXPENSE LOG'!$D$6:$D$505,$C$6,'EXPENSE LOG'!$E$6:$E$505,$A18)</f>
        <v>0</v>
      </c>
      <c r="D18" s="75">
        <f>SUMIFS('EXPENSE LOG'!$J$6:$J$505,'EXPENSE LOG'!$C$6:$C$505,D$12,'EXPENSE LOG'!$D$6:$D$505,$C$6,'EXPENSE LOG'!$E$6:$E$505,$A18)</f>
        <v>0</v>
      </c>
      <c r="E18" s="75">
        <f>SUMIFS('EXPENSE LOG'!$J$6:$J$505,'EXPENSE LOG'!$C$6:$C$505,E$12,'EXPENSE LOG'!$D$6:$D$505,$C$6,'EXPENSE LOG'!$E$6:$E$505,$A18)</f>
        <v>0</v>
      </c>
      <c r="F18" s="75">
        <f>SUMIFS('EXPENSE LOG'!$J$6:$J$505,'EXPENSE LOG'!$C$6:$C$505,F$12,'EXPENSE LOG'!$D$6:$D$505,$C$6,'EXPENSE LOG'!$E$6:$E$505,$A18)</f>
        <v>0</v>
      </c>
      <c r="G18" s="75">
        <f>SUMIFS('EXPENSE LOG'!$J$6:$J$505,'EXPENSE LOG'!$C$6:$C$505,G$12,'EXPENSE LOG'!$D$6:$D$505,$C$6,'EXPENSE LOG'!$E$6:$E$505,$A18)</f>
        <v>0</v>
      </c>
      <c r="H18" s="75">
        <f>SUMIFS('EXPENSE LOG'!$J$6:$J$505,'EXPENSE LOG'!$C$6:$C$505,H$12,'EXPENSE LOG'!$D$6:$D$505,$C$6,'EXPENSE LOG'!$E$6:$E$505,$A18)</f>
        <v>0</v>
      </c>
      <c r="I18" s="75">
        <f>SUMIFS('EXPENSE LOG'!$J$6:$J$505,'EXPENSE LOG'!$C$6:$C$505,I$12,'EXPENSE LOG'!$D$6:$D$505,$C$6,'EXPENSE LOG'!$E$6:$E$505,$A18)</f>
        <v>0</v>
      </c>
      <c r="J18" s="75">
        <f>SUMIFS('EXPENSE LOG'!$J$6:$J$505,'EXPENSE LOG'!$C$6:$C$505,J$12,'EXPENSE LOG'!$D$6:$D$505,$C$6,'EXPENSE LOG'!$E$6:$E$505,$A18)</f>
        <v>0</v>
      </c>
      <c r="K18" s="75">
        <f>SUMIFS('EXPENSE LOG'!$J$6:$J$505,'EXPENSE LOG'!$C$6:$C$505,K$12,'EXPENSE LOG'!$D$6:$D$505,$C$6,'EXPENSE LOG'!$E$6:$E$505,$A18)</f>
        <v>0</v>
      </c>
      <c r="L18" s="75">
        <f>SUMIFS('EXPENSE LOG'!$J$6:$J$505,'EXPENSE LOG'!$C$6:$C$505,L$12,'EXPENSE LOG'!$D$6:$D$505,$C$6,'EXPENSE LOG'!$E$6:$E$505,$A18)</f>
        <v>0</v>
      </c>
      <c r="M18" s="75">
        <f>SUMIFS('EXPENSE LOG'!$J$6:$J$505,'EXPENSE LOG'!$C$6:$C$505,M$12,'EXPENSE LOG'!$D$6:$D$505,$C$6,'EXPENSE LOG'!$E$6:$E$505,$A18)</f>
        <v>0</v>
      </c>
      <c r="N18" s="75">
        <f>SUM(B18:M18)</f>
        <v>23.64</v>
      </c>
    </row>
    <row r="19" spans="1:14" ht="15">
      <c r="A19" s="59" t="s">
        <v>136</v>
      </c>
      <c r="B19" s="76">
        <f>SUMIFS('MONTHLY INPUTS'!$C$6:$C$205,'MONTHLY INPUTS'!$A$6:$A$205,B$12,'MONTHLY INPUTS'!$B$6:$B$205,$C$6)</f>
        <v>0</v>
      </c>
      <c r="C19" s="76">
        <f>SUMIFS('MONTHLY INPUTS'!$C$6:$C$205,'MONTHLY INPUTS'!$A$6:$A$205,C$12,'MONTHLY INPUTS'!$B$6:$B$205,$C$6)</f>
        <v>0</v>
      </c>
      <c r="D19" s="76">
        <f>SUMIFS('MONTHLY INPUTS'!$C$6:$C$205,'MONTHLY INPUTS'!$A$6:$A$205,D$12,'MONTHLY INPUTS'!$B$6:$B$205,$C$6)</f>
        <v>0</v>
      </c>
      <c r="E19" s="76">
        <f>SUMIFS('MONTHLY INPUTS'!$C$6:$C$205,'MONTHLY INPUTS'!$A$6:$A$205,E$12,'MONTHLY INPUTS'!$B$6:$B$205,$C$6)</f>
        <v>0</v>
      </c>
      <c r="F19" s="76">
        <f>SUMIFS('MONTHLY INPUTS'!$C$6:$C$205,'MONTHLY INPUTS'!$A$6:$A$205,F$12,'MONTHLY INPUTS'!$B$6:$B$205,$C$6)</f>
        <v>0</v>
      </c>
      <c r="G19" s="76">
        <f>SUMIFS('MONTHLY INPUTS'!$C$6:$C$205,'MONTHLY INPUTS'!$A$6:$A$205,G$12,'MONTHLY INPUTS'!$B$6:$B$205,$C$6)</f>
        <v>0</v>
      </c>
      <c r="H19" s="76">
        <f>SUMIFS('MONTHLY INPUTS'!$C$6:$C$205,'MONTHLY INPUTS'!$A$6:$A$205,H$12,'MONTHLY INPUTS'!$B$6:$B$205,$C$6)</f>
        <v>0</v>
      </c>
      <c r="I19" s="76">
        <f>SUMIFS('MONTHLY INPUTS'!$C$6:$C$205,'MONTHLY INPUTS'!$A$6:$A$205,I$12,'MONTHLY INPUTS'!$B$6:$B$205,$C$6)</f>
        <v>0</v>
      </c>
      <c r="J19" s="76">
        <f>SUMIFS('MONTHLY INPUTS'!$C$6:$C$205,'MONTHLY INPUTS'!$A$6:$A$205,J$12,'MONTHLY INPUTS'!$B$6:$B$205,$C$6)</f>
        <v>0</v>
      </c>
      <c r="K19" s="76">
        <f>SUMIFS('MONTHLY INPUTS'!$C$6:$C$205,'MONTHLY INPUTS'!$A$6:$A$205,K$12,'MONTHLY INPUTS'!$B$6:$B$205,$C$6)</f>
        <v>0</v>
      </c>
      <c r="L19" s="76">
        <f>SUMIFS('MONTHLY INPUTS'!$C$6:$C$205,'MONTHLY INPUTS'!$A$6:$A$205,L$12,'MONTHLY INPUTS'!$B$6:$B$205,$C$6)</f>
        <v>0</v>
      </c>
      <c r="M19" s="76">
        <f>SUMIFS('MONTHLY INPUTS'!$C$6:$C$205,'MONTHLY INPUTS'!$A$6:$A$205,M$12,'MONTHLY INPUTS'!$B$6:$B$205,$C$6)</f>
        <v>0</v>
      </c>
      <c r="N19" s="76">
        <f>SUM(B19:M19)</f>
        <v>0</v>
      </c>
    </row>
    <row r="20" spans="1:14">
      <c r="A20" s="63" t="s">
        <v>137</v>
      </c>
      <c r="B20" s="77">
        <f>SUMIFS('MONTHLY INPUTS'!$D$6:$D$205,'MONTHLY INPUTS'!$A$6:$A$205,B$12,'MONTHLY INPUTS'!$B$6:$B$205,$C$6)</f>
        <v>0</v>
      </c>
      <c r="C20" s="77">
        <f>SUMIFS('MONTHLY INPUTS'!$D$6:$D$205,'MONTHLY INPUTS'!$A$6:$A$205,C$12,'MONTHLY INPUTS'!$B$6:$B$205,$C$6)</f>
        <v>0</v>
      </c>
      <c r="D20" s="77">
        <f>SUMIFS('MONTHLY INPUTS'!$D$6:$D$205,'MONTHLY INPUTS'!$A$6:$A$205,D$12,'MONTHLY INPUTS'!$B$6:$B$205,$C$6)</f>
        <v>0</v>
      </c>
      <c r="E20" s="77">
        <f>SUMIFS('MONTHLY INPUTS'!$D$6:$D$205,'MONTHLY INPUTS'!$A$6:$A$205,E$12,'MONTHLY INPUTS'!$B$6:$B$205,$C$6)</f>
        <v>0</v>
      </c>
      <c r="F20" s="77">
        <f>SUMIFS('MONTHLY INPUTS'!$D$6:$D$205,'MONTHLY INPUTS'!$A$6:$A$205,F$12,'MONTHLY INPUTS'!$B$6:$B$205,$C$6)</f>
        <v>0</v>
      </c>
      <c r="G20" s="77">
        <f>SUMIFS('MONTHLY INPUTS'!$D$6:$D$205,'MONTHLY INPUTS'!$A$6:$A$205,G$12,'MONTHLY INPUTS'!$B$6:$B$205,$C$6)</f>
        <v>0</v>
      </c>
      <c r="H20" s="77">
        <f>SUMIFS('MONTHLY INPUTS'!$D$6:$D$205,'MONTHLY INPUTS'!$A$6:$A$205,H$12,'MONTHLY INPUTS'!$B$6:$B$205,$C$6)</f>
        <v>0</v>
      </c>
      <c r="I20" s="77">
        <f>SUMIFS('MONTHLY INPUTS'!$D$6:$D$205,'MONTHLY INPUTS'!$A$6:$A$205,I$12,'MONTHLY INPUTS'!$B$6:$B$205,$C$6)</f>
        <v>0</v>
      </c>
      <c r="J20" s="77">
        <f>SUMIFS('MONTHLY INPUTS'!$D$6:$D$205,'MONTHLY INPUTS'!$A$6:$A$205,J$12,'MONTHLY INPUTS'!$B$6:$B$205,$C$6)</f>
        <v>0</v>
      </c>
      <c r="K20" s="77">
        <f>SUMIFS('MONTHLY INPUTS'!$D$6:$D$205,'MONTHLY INPUTS'!$A$6:$A$205,K$12,'MONTHLY INPUTS'!$B$6:$B$205,$C$6)</f>
        <v>0</v>
      </c>
      <c r="L20" s="77">
        <f>SUMIFS('MONTHLY INPUTS'!$D$6:$D$205,'MONTHLY INPUTS'!$A$6:$A$205,L$12,'MONTHLY INPUTS'!$B$6:$B$205,$C$6)</f>
        <v>0</v>
      </c>
      <c r="M20" s="77">
        <f>SUMIFS('MONTHLY INPUTS'!$D$6:$D$205,'MONTHLY INPUTS'!$A$6:$A$205,M$12,'MONTHLY INPUTS'!$B$6:$B$205,$C$6)</f>
        <v>0</v>
      </c>
      <c r="N20" s="77">
        <f>SUM(B20:M20)</f>
        <v>0</v>
      </c>
    </row>
    <row r="21" spans="1:14" ht="15">
      <c r="A21" s="59" t="s">
        <v>142</v>
      </c>
      <c r="B21" s="66">
        <f t="shared" ref="B21:M21" si="1">B20-B17</f>
        <v>0</v>
      </c>
      <c r="C21" s="66">
        <f t="shared" si="1"/>
        <v>0</v>
      </c>
      <c r="D21" s="66">
        <f t="shared" si="1"/>
        <v>0</v>
      </c>
      <c r="E21" s="66">
        <f t="shared" si="1"/>
        <v>0</v>
      </c>
      <c r="F21" s="66">
        <f t="shared" si="1"/>
        <v>0</v>
      </c>
      <c r="G21" s="66">
        <f t="shared" si="1"/>
        <v>0</v>
      </c>
      <c r="H21" s="66">
        <f t="shared" si="1"/>
        <v>0</v>
      </c>
      <c r="I21" s="66">
        <f t="shared" si="1"/>
        <v>0</v>
      </c>
      <c r="J21" s="66">
        <f t="shared" si="1"/>
        <v>0</v>
      </c>
      <c r="K21" s="66">
        <f t="shared" si="1"/>
        <v>0</v>
      </c>
      <c r="L21" s="66">
        <f t="shared" si="1"/>
        <v>0</v>
      </c>
      <c r="M21" s="66">
        <f t="shared" si="1"/>
        <v>0</v>
      </c>
      <c r="N21" s="66">
        <f>SUM(B21:M21)</f>
        <v>0</v>
      </c>
    </row>
    <row r="22" spans="1:14" ht="15">
      <c r="A22" s="59" t="s">
        <v>143</v>
      </c>
      <c r="B22" s="67" t="str">
        <f t="shared" ref="B22:N22" si="2">IFERROR(B21/B20,"")</f>
        <v/>
      </c>
      <c r="C22" s="67" t="str">
        <f t="shared" si="2"/>
        <v/>
      </c>
      <c r="D22" s="67" t="str">
        <f t="shared" si="2"/>
        <v/>
      </c>
      <c r="E22" s="67" t="str">
        <f t="shared" si="2"/>
        <v/>
      </c>
      <c r="F22" s="67" t="str">
        <f t="shared" si="2"/>
        <v/>
      </c>
      <c r="G22" s="67" t="str">
        <f t="shared" si="2"/>
        <v/>
      </c>
      <c r="H22" s="67" t="str">
        <f t="shared" si="2"/>
        <v/>
      </c>
      <c r="I22" s="67" t="str">
        <f t="shared" si="2"/>
        <v/>
      </c>
      <c r="J22" s="67" t="str">
        <f t="shared" si="2"/>
        <v/>
      </c>
      <c r="K22" s="67" t="str">
        <f t="shared" si="2"/>
        <v/>
      </c>
      <c r="L22" s="67" t="str">
        <f t="shared" si="2"/>
        <v/>
      </c>
      <c r="M22" s="67" t="str">
        <f t="shared" si="2"/>
        <v/>
      </c>
      <c r="N22" s="67" t="str">
        <f t="shared" si="2"/>
        <v/>
      </c>
    </row>
    <row r="23" spans="1:14" ht="15">
      <c r="A23" s="59" t="s">
        <v>151</v>
      </c>
      <c r="B23" s="66" t="str">
        <f>IFERROR(SUMIFS('EXPENSE LOG'!$J$6:$J$505,'EXPENSE LOG'!$C$6:$C$505,B$12,'EXPENSE LOG'!$D$6:$D$505,$C$6,'EXPENSE LOG'!$F$6:$F$505,"Operating",'EXPENSE LOG'!$G$6:$G$505,"Direct")/B19,"")</f>
        <v/>
      </c>
      <c r="C23" s="66" t="str">
        <f>IFERROR(SUMIFS('EXPENSE LOG'!$J$6:$J$505,'EXPENSE LOG'!$C$6:$C$505,C$12,'EXPENSE LOG'!$D$6:$D$505,$C$6,'EXPENSE LOG'!$F$6:$F$505,"Operating",'EXPENSE LOG'!$G$6:$G$505,"Direct")/C19,"")</f>
        <v/>
      </c>
      <c r="D23" s="66" t="str">
        <f>IFERROR(SUMIFS('EXPENSE LOG'!$J$6:$J$505,'EXPENSE LOG'!$C$6:$C$505,D$12,'EXPENSE LOG'!$D$6:$D$505,$C$6,'EXPENSE LOG'!$F$6:$F$505,"Operating",'EXPENSE LOG'!$G$6:$G$505,"Direct")/D19,"")</f>
        <v/>
      </c>
      <c r="E23" s="66" t="str">
        <f>IFERROR(SUMIFS('EXPENSE LOG'!$J$6:$J$505,'EXPENSE LOG'!$C$6:$C$505,E$12,'EXPENSE LOG'!$D$6:$D$505,$C$6,'EXPENSE LOG'!$F$6:$F$505,"Operating",'EXPENSE LOG'!$G$6:$G$505,"Direct")/E19,"")</f>
        <v/>
      </c>
      <c r="F23" s="66" t="str">
        <f>IFERROR(SUMIFS('EXPENSE LOG'!$J$6:$J$505,'EXPENSE LOG'!$C$6:$C$505,F$12,'EXPENSE LOG'!$D$6:$D$505,$C$6,'EXPENSE LOG'!$F$6:$F$505,"Operating",'EXPENSE LOG'!$G$6:$G$505,"Direct")/F19,"")</f>
        <v/>
      </c>
      <c r="G23" s="66" t="str">
        <f>IFERROR(SUMIFS('EXPENSE LOG'!$J$6:$J$505,'EXPENSE LOG'!$C$6:$C$505,G$12,'EXPENSE LOG'!$D$6:$D$505,$C$6,'EXPENSE LOG'!$F$6:$F$505,"Operating",'EXPENSE LOG'!$G$6:$G$505,"Direct")/G19,"")</f>
        <v/>
      </c>
      <c r="H23" s="66" t="str">
        <f>IFERROR(SUMIFS('EXPENSE LOG'!$J$6:$J$505,'EXPENSE LOG'!$C$6:$C$505,H$12,'EXPENSE LOG'!$D$6:$D$505,$C$6,'EXPENSE LOG'!$F$6:$F$505,"Operating",'EXPENSE LOG'!$G$6:$G$505,"Direct")/H19,"")</f>
        <v/>
      </c>
      <c r="I23" s="66" t="str">
        <f>IFERROR(SUMIFS('EXPENSE LOG'!$J$6:$J$505,'EXPENSE LOG'!$C$6:$C$505,I$12,'EXPENSE LOG'!$D$6:$D$505,$C$6,'EXPENSE LOG'!$F$6:$F$505,"Operating",'EXPENSE LOG'!$G$6:$G$505,"Direct")/I19,"")</f>
        <v/>
      </c>
      <c r="J23" s="66" t="str">
        <f>IFERROR(SUMIFS('EXPENSE LOG'!$J$6:$J$505,'EXPENSE LOG'!$C$6:$C$505,J$12,'EXPENSE LOG'!$D$6:$D$505,$C$6,'EXPENSE LOG'!$F$6:$F$505,"Operating",'EXPENSE LOG'!$G$6:$G$505,"Direct")/J19,"")</f>
        <v/>
      </c>
      <c r="K23" s="66" t="str">
        <f>IFERROR(SUMIFS('EXPENSE LOG'!$J$6:$J$505,'EXPENSE LOG'!$C$6:$C$505,K$12,'EXPENSE LOG'!$D$6:$D$505,$C$6,'EXPENSE LOG'!$F$6:$F$505,"Operating",'EXPENSE LOG'!$G$6:$G$505,"Direct")/K19,"")</f>
        <v/>
      </c>
      <c r="L23" s="66" t="str">
        <f>IFERROR(SUMIFS('EXPENSE LOG'!$J$6:$J$505,'EXPENSE LOG'!$C$6:$C$505,L$12,'EXPENSE LOG'!$D$6:$D$505,$C$6,'EXPENSE LOG'!$F$6:$F$505,"Operating",'EXPENSE LOG'!$G$6:$G$505,"Direct")/L19,"")</f>
        <v/>
      </c>
      <c r="M23" s="66" t="str">
        <f>IFERROR(SUMIFS('EXPENSE LOG'!$J$6:$J$505,'EXPENSE LOG'!$C$6:$C$505,M$12,'EXPENSE LOG'!$D$6:$D$505,$C$6,'EXPENSE LOG'!$F$6:$F$505,"Operating",'EXPENSE LOG'!$G$6:$G$505,"Direct")/M19,"")</f>
        <v/>
      </c>
      <c r="N23" s="66" t="str">
        <f>IFERROR(SUMIFS('EXPENSE LOG'!$J$6:$J$505,'EXPENSE LOG'!$D$6:$D$505,$C$6,'EXPENSE LOG'!$F$6:$F$505,"Operating",'EXPENSE LOG'!$G$6:$G$505,"Direct",'EXPENSE LOG'!$C$6:$C$505,"&gt;="&amp;DATE($I$6,1,1),'EXPENSE LOG'!$C$6:$C$505,"&lt;"&amp;DATE($I$6+1,1,1))/N19,"")</f>
        <v/>
      </c>
    </row>
    <row r="24" spans="1:14">
      <c r="A24" s="63"/>
      <c r="B24" s="63"/>
      <c r="C24" s="63"/>
      <c r="D24" s="63"/>
      <c r="E24" s="63"/>
      <c r="F24" s="63"/>
      <c r="G24" s="63"/>
      <c r="H24" s="63"/>
      <c r="I24" s="63"/>
      <c r="J24" s="63"/>
      <c r="K24" s="63"/>
      <c r="L24" s="63"/>
      <c r="M24" s="63"/>
      <c r="N24" s="63"/>
    </row>
    <row r="25" spans="1:14" ht="15">
      <c r="A25" s="71" t="s">
        <v>153</v>
      </c>
      <c r="B25" s="72">
        <f>COUNTIFS('EXPENSE LOG'!$C$6:$C$505,B$12,'EXPENSE LOG'!$D$6:$D$505,$C$6,'EXPENSE LOG'!$J$6:$J$505,"&lt;&gt;",'EXPENSE LOG'!$N$6:$N$505,"&lt;&gt;Yes")</f>
        <v>2</v>
      </c>
      <c r="C25" s="72">
        <f>COUNTIFS('EXPENSE LOG'!$C$6:$C$505,C$12,'EXPENSE LOG'!$D$6:$D$505,$C$6,'EXPENSE LOG'!$J$6:$J$505,"&lt;&gt;",'EXPENSE LOG'!$N$6:$N$505,"&lt;&gt;Yes")</f>
        <v>0</v>
      </c>
      <c r="D25" s="72">
        <f>COUNTIFS('EXPENSE LOG'!$C$6:$C$505,D$12,'EXPENSE LOG'!$D$6:$D$505,$C$6,'EXPENSE LOG'!$J$6:$J$505,"&lt;&gt;",'EXPENSE LOG'!$N$6:$N$505,"&lt;&gt;Yes")</f>
        <v>0</v>
      </c>
      <c r="E25" s="72">
        <f>COUNTIFS('EXPENSE LOG'!$C$6:$C$505,E$12,'EXPENSE LOG'!$D$6:$D$505,$C$6,'EXPENSE LOG'!$J$6:$J$505,"&lt;&gt;",'EXPENSE LOG'!$N$6:$N$505,"&lt;&gt;Yes")</f>
        <v>0</v>
      </c>
      <c r="F25" s="72">
        <f>COUNTIFS('EXPENSE LOG'!$C$6:$C$505,F$12,'EXPENSE LOG'!$D$6:$D$505,$C$6,'EXPENSE LOG'!$J$6:$J$505,"&lt;&gt;",'EXPENSE LOG'!$N$6:$N$505,"&lt;&gt;Yes")</f>
        <v>0</v>
      </c>
      <c r="G25" s="72">
        <f>COUNTIFS('EXPENSE LOG'!$C$6:$C$505,G$12,'EXPENSE LOG'!$D$6:$D$505,$C$6,'EXPENSE LOG'!$J$6:$J$505,"&lt;&gt;",'EXPENSE LOG'!$N$6:$N$505,"&lt;&gt;Yes")</f>
        <v>0</v>
      </c>
      <c r="H25" s="72">
        <f>COUNTIFS('EXPENSE LOG'!$C$6:$C$505,H$12,'EXPENSE LOG'!$D$6:$D$505,$C$6,'EXPENSE LOG'!$J$6:$J$505,"&lt;&gt;",'EXPENSE LOG'!$N$6:$N$505,"&lt;&gt;Yes")</f>
        <v>0</v>
      </c>
      <c r="I25" s="72">
        <f>COUNTIFS('EXPENSE LOG'!$C$6:$C$505,I$12,'EXPENSE LOG'!$D$6:$D$505,$C$6,'EXPENSE LOG'!$J$6:$J$505,"&lt;&gt;",'EXPENSE LOG'!$N$6:$N$505,"&lt;&gt;Yes")</f>
        <v>0</v>
      </c>
      <c r="J25" s="72">
        <f>COUNTIFS('EXPENSE LOG'!$C$6:$C$505,J$12,'EXPENSE LOG'!$D$6:$D$505,$C$6,'EXPENSE LOG'!$J$6:$J$505,"&lt;&gt;",'EXPENSE LOG'!$N$6:$N$505,"&lt;&gt;Yes")</f>
        <v>0</v>
      </c>
      <c r="K25" s="72">
        <f>COUNTIFS('EXPENSE LOG'!$C$6:$C$505,K$12,'EXPENSE LOG'!$D$6:$D$505,$C$6,'EXPENSE LOG'!$J$6:$J$505,"&lt;&gt;",'EXPENSE LOG'!$N$6:$N$505,"&lt;&gt;Yes")</f>
        <v>0</v>
      </c>
      <c r="L25" s="72">
        <f>COUNTIFS('EXPENSE LOG'!$C$6:$C$505,L$12,'EXPENSE LOG'!$D$6:$D$505,$C$6,'EXPENSE LOG'!$J$6:$J$505,"&lt;&gt;",'EXPENSE LOG'!$N$6:$N$505,"&lt;&gt;Yes")</f>
        <v>0</v>
      </c>
      <c r="M25" s="72">
        <f>COUNTIFS('EXPENSE LOG'!$C$6:$C$505,M$12,'EXPENSE LOG'!$D$6:$D$505,$C$6,'EXPENSE LOG'!$J$6:$J$505,"&lt;&gt;",'EXPENSE LOG'!$N$6:$N$505,"&lt;&gt;Yes")</f>
        <v>0</v>
      </c>
      <c r="N25" s="72">
        <f>SUM(B25:M25)</f>
        <v>2</v>
      </c>
    </row>
    <row r="26" spans="1:14">
      <c r="A26" s="14"/>
      <c r="B26" s="14"/>
      <c r="C26" s="14"/>
      <c r="D26" s="14"/>
      <c r="E26" s="14"/>
      <c r="F26" s="14"/>
      <c r="G26" s="14"/>
      <c r="H26" s="14"/>
      <c r="I26" s="14"/>
      <c r="J26" s="14"/>
      <c r="K26" s="14"/>
      <c r="L26" s="14"/>
      <c r="M26" s="14"/>
      <c r="N26" s="14"/>
    </row>
    <row r="27" spans="1:14">
      <c r="A27" s="14"/>
      <c r="B27" s="14"/>
      <c r="C27" s="14"/>
      <c r="D27" s="14"/>
      <c r="E27" s="14"/>
      <c r="F27" s="14"/>
      <c r="G27" s="14"/>
      <c r="H27" s="14"/>
      <c r="I27" s="14"/>
      <c r="J27" s="14"/>
      <c r="K27" s="14"/>
      <c r="L27" s="14"/>
      <c r="M27" s="14"/>
      <c r="N27" s="14"/>
    </row>
    <row r="28" spans="1:14" ht="18.75" customHeight="1">
      <c r="A28" s="95" t="s">
        <v>156</v>
      </c>
      <c r="B28" s="95" t="s">
        <v>156</v>
      </c>
      <c r="C28" s="95" t="s">
        <v>156</v>
      </c>
      <c r="D28" s="95" t="s">
        <v>156</v>
      </c>
      <c r="E28" s="14"/>
      <c r="F28" s="14"/>
      <c r="G28" s="14"/>
      <c r="H28" s="14"/>
      <c r="I28" s="14"/>
      <c r="J28" s="14"/>
      <c r="K28" s="14"/>
      <c r="L28" s="14"/>
      <c r="M28" s="14"/>
      <c r="N28" s="14"/>
    </row>
    <row r="29" spans="1:14">
      <c r="A29" s="14"/>
      <c r="B29" s="14"/>
      <c r="C29" s="14"/>
      <c r="D29" s="14"/>
      <c r="E29" s="14"/>
      <c r="F29" s="14"/>
      <c r="G29" s="14"/>
      <c r="H29" s="14"/>
      <c r="I29" s="14"/>
      <c r="J29" s="14"/>
      <c r="K29" s="14"/>
      <c r="L29" s="14"/>
      <c r="M29" s="14"/>
      <c r="N29" s="14"/>
    </row>
    <row r="30" spans="1:14" ht="25.5" customHeight="1">
      <c r="A30" s="7" t="s">
        <v>55</v>
      </c>
      <c r="B30" s="9" t="s">
        <v>157</v>
      </c>
      <c r="C30" s="14"/>
      <c r="D30" s="14"/>
      <c r="E30" s="14"/>
      <c r="F30" s="14"/>
      <c r="G30" s="14"/>
      <c r="H30" s="14"/>
      <c r="I30" s="14"/>
      <c r="J30" s="14"/>
      <c r="K30" s="14"/>
      <c r="L30" s="14"/>
      <c r="M30" s="14"/>
      <c r="N30" s="14"/>
    </row>
    <row r="31" spans="1:14">
      <c r="A31" s="78" t="s">
        <v>63</v>
      </c>
      <c r="B31" s="79">
        <f>SUMIFS('EXPENSE LOG'!$J$6:$J$505,'EXPENSE LOG'!$D$6:$D$505,$C$6,'EXPENSE LOG'!$E$6:$E$505,$A31,'EXPENSE LOG'!$C$6:$C$505,"&gt;="&amp;DATE($I$6,1,1),'EXPENSE LOG'!$C$6:$C$505,"&lt;"&amp;DATE($I$6+1,1,1))</f>
        <v>0</v>
      </c>
      <c r="C31" s="14"/>
      <c r="D31" s="14"/>
      <c r="E31" s="14"/>
      <c r="F31" s="14"/>
      <c r="G31" s="14"/>
      <c r="H31" s="14"/>
      <c r="I31" s="14"/>
      <c r="J31" s="14"/>
      <c r="K31" s="14"/>
      <c r="L31" s="14"/>
      <c r="M31" s="14"/>
      <c r="N31" s="14"/>
    </row>
    <row r="32" spans="1:14">
      <c r="A32" s="78" t="s">
        <v>70</v>
      </c>
      <c r="B32" s="79">
        <f>SUMIFS('EXPENSE LOG'!$J$6:$J$505,'EXPENSE LOG'!$D$6:$D$505,$C$6,'EXPENSE LOG'!$E$6:$E$505,$A32,'EXPENSE LOG'!$C$6:$C$505,"&gt;="&amp;DATE($I$6,1,1),'EXPENSE LOG'!$C$6:$C$505,"&lt;"&amp;DATE($I$6+1,1,1))</f>
        <v>0</v>
      </c>
      <c r="C32" s="14"/>
      <c r="D32" s="14"/>
      <c r="E32" s="14"/>
      <c r="F32" s="14"/>
      <c r="G32" s="14"/>
      <c r="H32" s="14"/>
      <c r="I32" s="14"/>
      <c r="J32" s="14"/>
      <c r="K32" s="14"/>
      <c r="L32" s="14"/>
      <c r="M32" s="14"/>
      <c r="N32" s="14"/>
    </row>
    <row r="33" spans="1:14">
      <c r="A33" s="78" t="s">
        <v>73</v>
      </c>
      <c r="B33" s="79">
        <f>SUMIFS('EXPENSE LOG'!$J$6:$J$505,'EXPENSE LOG'!$D$6:$D$505,$C$6,'EXPENSE LOG'!$E$6:$E$505,$A33,'EXPENSE LOG'!$C$6:$C$505,"&gt;="&amp;DATE($I$6,1,1),'EXPENSE LOG'!$C$6:$C$505,"&lt;"&amp;DATE($I$6+1,1,1))</f>
        <v>23.64</v>
      </c>
      <c r="C33" s="14"/>
      <c r="D33" s="14"/>
      <c r="E33" s="14"/>
      <c r="F33" s="14"/>
      <c r="G33" s="14"/>
      <c r="H33" s="14"/>
      <c r="I33" s="14"/>
      <c r="J33" s="14"/>
      <c r="K33" s="14"/>
      <c r="L33" s="14"/>
      <c r="M33" s="14"/>
      <c r="N33" s="14"/>
    </row>
    <row r="34" spans="1:14">
      <c r="A34" s="78" t="s">
        <v>76</v>
      </c>
      <c r="B34" s="79">
        <f>SUMIFS('EXPENSE LOG'!$J$6:$J$505,'EXPENSE LOG'!$D$6:$D$505,$C$6,'EXPENSE LOG'!$E$6:$E$505,$A34,'EXPENSE LOG'!$C$6:$C$505,"&gt;="&amp;DATE($I$6,1,1),'EXPENSE LOG'!$C$6:$C$505,"&lt;"&amp;DATE($I$6+1,1,1))</f>
        <v>0</v>
      </c>
      <c r="C34" s="14"/>
      <c r="D34" s="14"/>
      <c r="E34" s="14"/>
      <c r="F34" s="14"/>
      <c r="G34" s="14"/>
      <c r="H34" s="14"/>
      <c r="I34" s="14"/>
      <c r="J34" s="14"/>
      <c r="K34" s="14"/>
      <c r="L34" s="14"/>
      <c r="M34" s="14"/>
      <c r="N34" s="14"/>
    </row>
    <row r="35" spans="1:14">
      <c r="A35" s="78" t="s">
        <v>81</v>
      </c>
      <c r="B35" s="79">
        <f>SUMIFS('EXPENSE LOG'!$J$6:$J$505,'EXPENSE LOG'!$D$6:$D$505,$C$6,'EXPENSE LOG'!$E$6:$E$505,$A35,'EXPENSE LOG'!$C$6:$C$505,"&gt;="&amp;DATE($I$6,1,1),'EXPENSE LOG'!$C$6:$C$505,"&lt;"&amp;DATE($I$6+1,1,1))</f>
        <v>0</v>
      </c>
      <c r="C35" s="14"/>
      <c r="D35" s="14"/>
      <c r="E35" s="14"/>
      <c r="F35" s="14"/>
      <c r="G35" s="14"/>
      <c r="H35" s="14"/>
      <c r="I35" s="14"/>
      <c r="J35" s="14"/>
      <c r="K35" s="14"/>
      <c r="L35" s="14"/>
      <c r="M35" s="14"/>
      <c r="N35" s="14"/>
    </row>
    <row r="36" spans="1:14">
      <c r="A36" s="78" t="s">
        <v>85</v>
      </c>
      <c r="B36" s="79">
        <f>SUMIFS('EXPENSE LOG'!$J$6:$J$505,'EXPENSE LOG'!$D$6:$D$505,$C$6,'EXPENSE LOG'!$E$6:$E$505,$A36,'EXPENSE LOG'!$C$6:$C$505,"&gt;="&amp;DATE($I$6,1,1),'EXPENSE LOG'!$C$6:$C$505,"&lt;"&amp;DATE($I$6+1,1,1))</f>
        <v>0</v>
      </c>
      <c r="C36" s="14"/>
      <c r="D36" s="14"/>
      <c r="E36" s="14"/>
      <c r="F36" s="14"/>
      <c r="G36" s="14"/>
      <c r="H36" s="14"/>
      <c r="I36" s="14"/>
      <c r="J36" s="14"/>
      <c r="K36" s="14"/>
      <c r="L36" s="14"/>
      <c r="M36" s="14"/>
      <c r="N36" s="14"/>
    </row>
    <row r="37" spans="1:14">
      <c r="A37" s="78" t="s">
        <v>92</v>
      </c>
      <c r="B37" s="79">
        <f>SUMIFS('EXPENSE LOG'!$J$6:$J$505,'EXPENSE LOG'!$D$6:$D$505,$C$6,'EXPENSE LOG'!$E$6:$E$505,$A37,'EXPENSE LOG'!$C$6:$C$505,"&gt;="&amp;DATE($I$6,1,1),'EXPENSE LOG'!$C$6:$C$505,"&lt;"&amp;DATE($I$6+1,1,1))</f>
        <v>0</v>
      </c>
      <c r="C37" s="14"/>
      <c r="D37" s="14"/>
      <c r="E37" s="14"/>
      <c r="F37" s="14"/>
      <c r="G37" s="14"/>
      <c r="H37" s="14"/>
      <c r="I37" s="14"/>
      <c r="J37" s="14"/>
      <c r="K37" s="14"/>
      <c r="L37" s="14"/>
      <c r="M37" s="14"/>
      <c r="N37" s="14"/>
    </row>
    <row r="38" spans="1:14">
      <c r="A38" s="78" t="s">
        <v>98</v>
      </c>
      <c r="B38" s="79">
        <f>SUMIFS('EXPENSE LOG'!$J$6:$J$505,'EXPENSE LOG'!$D$6:$D$505,$C$6,'EXPENSE LOG'!$E$6:$E$505,$A38,'EXPENSE LOG'!$C$6:$C$505,"&gt;="&amp;DATE($I$6,1,1),'EXPENSE LOG'!$C$6:$C$505,"&lt;"&amp;DATE($I$6+1,1,1))</f>
        <v>0</v>
      </c>
      <c r="C38" s="14"/>
      <c r="D38" s="14"/>
      <c r="E38" s="14"/>
      <c r="F38" s="14"/>
      <c r="G38" s="14"/>
      <c r="H38" s="14"/>
      <c r="I38" s="14"/>
      <c r="J38" s="14"/>
      <c r="K38" s="14"/>
      <c r="L38" s="14"/>
      <c r="M38" s="14"/>
      <c r="N38" s="14"/>
    </row>
    <row r="39" spans="1:14">
      <c r="A39" s="78" t="s">
        <v>103</v>
      </c>
      <c r="B39" s="79">
        <f>SUMIFS('EXPENSE LOG'!$J$6:$J$505,'EXPENSE LOG'!$D$6:$D$505,$C$6,'EXPENSE LOG'!$E$6:$E$505,$A39,'EXPENSE LOG'!$C$6:$C$505,"&gt;="&amp;DATE($I$6,1,1),'EXPENSE LOG'!$C$6:$C$505,"&lt;"&amp;DATE($I$6+1,1,1))</f>
        <v>0</v>
      </c>
      <c r="C39" s="14"/>
      <c r="D39" s="14"/>
      <c r="E39" s="14"/>
      <c r="F39" s="14"/>
      <c r="G39" s="14"/>
      <c r="H39" s="14"/>
      <c r="I39" s="14"/>
      <c r="J39" s="14"/>
      <c r="K39" s="14"/>
      <c r="L39" s="14"/>
      <c r="M39" s="14"/>
      <c r="N39" s="14"/>
    </row>
    <row r="40" spans="1:14">
      <c r="A40" s="78" t="s">
        <v>106</v>
      </c>
      <c r="B40" s="79">
        <f>SUMIFS('EXPENSE LOG'!$J$6:$J$505,'EXPENSE LOG'!$D$6:$D$505,$C$6,'EXPENSE LOG'!$E$6:$E$505,$A40,'EXPENSE LOG'!$C$6:$C$505,"&gt;="&amp;DATE($I$6,1,1),'EXPENSE LOG'!$C$6:$C$505,"&lt;"&amp;DATE($I$6+1,1,1))</f>
        <v>0</v>
      </c>
      <c r="C40" s="14"/>
      <c r="D40" s="14"/>
      <c r="E40" s="14"/>
      <c r="F40" s="14"/>
      <c r="G40" s="14"/>
      <c r="H40" s="14"/>
      <c r="I40" s="14"/>
      <c r="J40" s="14"/>
      <c r="K40" s="14"/>
      <c r="L40" s="14"/>
      <c r="M40" s="14"/>
      <c r="N40" s="14"/>
    </row>
    <row r="41" spans="1:14">
      <c r="A41" s="78" t="s">
        <v>109</v>
      </c>
      <c r="B41" s="79">
        <f>SUMIFS('EXPENSE LOG'!$J$6:$J$505,'EXPENSE LOG'!$D$6:$D$505,$C$6,'EXPENSE LOG'!$E$6:$E$505,$A41,'EXPENSE LOG'!$C$6:$C$505,"&gt;="&amp;DATE($I$6,1,1),'EXPENSE LOG'!$C$6:$C$505,"&lt;"&amp;DATE($I$6+1,1,1))</f>
        <v>1577.12</v>
      </c>
      <c r="C41" s="14"/>
      <c r="D41" s="14"/>
      <c r="E41" s="14"/>
      <c r="F41" s="14"/>
      <c r="G41" s="14"/>
      <c r="H41" s="14"/>
      <c r="I41" s="14"/>
      <c r="J41" s="14"/>
      <c r="K41" s="14"/>
      <c r="L41" s="14"/>
      <c r="M41" s="14"/>
      <c r="N41" s="14"/>
    </row>
    <row r="42" spans="1:14">
      <c r="A42" s="78" t="s">
        <v>114</v>
      </c>
      <c r="B42" s="79">
        <f>SUMIFS('EXPENSE LOG'!$J$6:$J$505,'EXPENSE LOG'!$D$6:$D$505,$C$6,'EXPENSE LOG'!$E$6:$E$505,$A42,'EXPENSE LOG'!$C$6:$C$505,"&gt;="&amp;DATE($I$6,1,1),'EXPENSE LOG'!$C$6:$C$505,"&lt;"&amp;DATE($I$6+1,1,1))</f>
        <v>0</v>
      </c>
      <c r="C42" s="14"/>
      <c r="D42" s="14"/>
      <c r="E42" s="14"/>
      <c r="F42" s="14"/>
      <c r="G42" s="14"/>
      <c r="H42" s="14"/>
      <c r="I42" s="14"/>
      <c r="J42" s="14"/>
      <c r="K42" s="14"/>
      <c r="L42" s="14"/>
      <c r="M42" s="14"/>
      <c r="N42" s="14"/>
    </row>
  </sheetData>
  <mergeCells count="16">
    <mergeCell ref="A28:D28"/>
    <mergeCell ref="A10:C10"/>
    <mergeCell ref="D10:F10"/>
    <mergeCell ref="G10:I10"/>
    <mergeCell ref="J10:L10"/>
    <mergeCell ref="M10:N10"/>
    <mergeCell ref="A8:C9"/>
    <mergeCell ref="D8:F9"/>
    <mergeCell ref="G8:I9"/>
    <mergeCell ref="J8:L9"/>
    <mergeCell ref="M8:N9"/>
    <mergeCell ref="A1:N2"/>
    <mergeCell ref="A3:N4"/>
    <mergeCell ref="A6:B6"/>
    <mergeCell ref="C6:F6"/>
    <mergeCell ref="G6:H6"/>
  </mergeCells>
  <conditionalFormatting sqref="B25:N25">
    <cfRule type="cellIs" dxfId="8" priority="1" operator="greater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2"/>
  <sheetViews>
    <sheetView showGridLines="0" workbookViewId="0">
      <selection sqref="A1:N2"/>
    </sheetView>
  </sheetViews>
  <sheetFormatPr defaultRowHeight="14.25"/>
  <cols>
    <col min="1" max="1" width="23.875" customWidth="1"/>
    <col min="2" max="13" width="8.625" customWidth="1"/>
    <col min="14" max="14" width="10" customWidth="1"/>
  </cols>
  <sheetData>
    <row r="1" spans="1:14" ht="33" customHeight="1">
      <c r="A1" s="93" t="s">
        <v>158</v>
      </c>
      <c r="B1" s="93" t="s">
        <v>158</v>
      </c>
      <c r="C1" s="93" t="s">
        <v>158</v>
      </c>
      <c r="D1" s="93" t="s">
        <v>158</v>
      </c>
      <c r="E1" s="93" t="s">
        <v>158</v>
      </c>
      <c r="F1" s="93" t="s">
        <v>158</v>
      </c>
      <c r="G1" s="93" t="s">
        <v>158</v>
      </c>
      <c r="H1" s="93" t="s">
        <v>158</v>
      </c>
      <c r="I1" s="93" t="s">
        <v>158</v>
      </c>
      <c r="J1" s="93" t="s">
        <v>158</v>
      </c>
      <c r="K1" s="93" t="s">
        <v>158</v>
      </c>
      <c r="L1" s="93" t="s">
        <v>158</v>
      </c>
      <c r="M1" s="93" t="s">
        <v>158</v>
      </c>
      <c r="N1" s="93" t="s">
        <v>158</v>
      </c>
    </row>
    <row r="2" spans="1:14" ht="33" customHeight="1">
      <c r="A2" s="93" t="s">
        <v>158</v>
      </c>
      <c r="B2" s="93" t="s">
        <v>158</v>
      </c>
      <c r="C2" s="93" t="s">
        <v>158</v>
      </c>
      <c r="D2" s="93" t="s">
        <v>158</v>
      </c>
      <c r="E2" s="93" t="s">
        <v>158</v>
      </c>
      <c r="F2" s="93" t="s">
        <v>158</v>
      </c>
      <c r="G2" s="93" t="s">
        <v>158</v>
      </c>
      <c r="H2" s="93" t="s">
        <v>158</v>
      </c>
      <c r="I2" s="93" t="s">
        <v>158</v>
      </c>
      <c r="J2" s="93" t="s">
        <v>158</v>
      </c>
      <c r="K2" s="93" t="s">
        <v>158</v>
      </c>
      <c r="L2" s="93" t="s">
        <v>158</v>
      </c>
      <c r="M2" s="93" t="s">
        <v>158</v>
      </c>
      <c r="N2" s="93" t="s">
        <v>158</v>
      </c>
    </row>
    <row r="3" spans="1:14" ht="27" customHeight="1">
      <c r="A3" s="94" t="s">
        <v>155</v>
      </c>
      <c r="B3" s="94" t="s">
        <v>155</v>
      </c>
      <c r="C3" s="94" t="s">
        <v>155</v>
      </c>
      <c r="D3" s="94" t="s">
        <v>155</v>
      </c>
      <c r="E3" s="94" t="s">
        <v>155</v>
      </c>
      <c r="F3" s="94" t="s">
        <v>155</v>
      </c>
      <c r="G3" s="94" t="s">
        <v>155</v>
      </c>
      <c r="H3" s="94" t="s">
        <v>155</v>
      </c>
      <c r="I3" s="94" t="s">
        <v>155</v>
      </c>
      <c r="J3" s="94" t="s">
        <v>155</v>
      </c>
      <c r="K3" s="94" t="s">
        <v>155</v>
      </c>
      <c r="L3" s="94" t="s">
        <v>155</v>
      </c>
      <c r="M3" s="94" t="s">
        <v>155</v>
      </c>
      <c r="N3" s="94" t="s">
        <v>155</v>
      </c>
    </row>
    <row r="4" spans="1:14" ht="27" customHeight="1">
      <c r="A4" s="94" t="s">
        <v>155</v>
      </c>
      <c r="B4" s="94" t="s">
        <v>155</v>
      </c>
      <c r="C4" s="94" t="s">
        <v>155</v>
      </c>
      <c r="D4" s="94" t="s">
        <v>155</v>
      </c>
      <c r="E4" s="94" t="s">
        <v>155</v>
      </c>
      <c r="F4" s="94" t="s">
        <v>155</v>
      </c>
      <c r="G4" s="94" t="s">
        <v>155</v>
      </c>
      <c r="H4" s="94" t="s">
        <v>155</v>
      </c>
      <c r="I4" s="94" t="s">
        <v>155</v>
      </c>
      <c r="J4" s="94" t="s">
        <v>155</v>
      </c>
      <c r="K4" s="94" t="s">
        <v>155</v>
      </c>
      <c r="L4" s="94" t="s">
        <v>155</v>
      </c>
      <c r="M4" s="94" t="s">
        <v>155</v>
      </c>
      <c r="N4" s="94" t="s">
        <v>155</v>
      </c>
    </row>
    <row r="5" spans="1:14">
      <c r="A5" s="14"/>
      <c r="B5" s="14"/>
      <c r="C5" s="14"/>
      <c r="D5" s="14"/>
      <c r="E5" s="14"/>
      <c r="F5" s="14"/>
      <c r="G5" s="14"/>
      <c r="H5" s="14"/>
      <c r="I5" s="14"/>
      <c r="J5" s="14"/>
      <c r="K5" s="14"/>
      <c r="L5" s="14"/>
      <c r="M5" s="14"/>
      <c r="N5" s="14"/>
    </row>
    <row r="6" spans="1:14" ht="15.75">
      <c r="A6" s="126" t="s">
        <v>124</v>
      </c>
      <c r="B6" s="126" t="s">
        <v>124</v>
      </c>
      <c r="C6" s="153" t="str">
        <f>SETUP!$A$18</f>
        <v xml:space="preserve">Lakeview </v>
      </c>
      <c r="D6" s="153"/>
      <c r="E6" s="153"/>
      <c r="F6" s="153"/>
      <c r="G6" s="126" t="s">
        <v>54</v>
      </c>
      <c r="H6" s="126" t="s">
        <v>54</v>
      </c>
      <c r="I6" s="56">
        <f>SETUP!$B$8</f>
        <v>2026</v>
      </c>
      <c r="J6" s="14"/>
      <c r="K6" s="14"/>
      <c r="L6" s="14"/>
      <c r="M6" s="14"/>
      <c r="N6" s="14"/>
    </row>
    <row r="7" spans="1:14">
      <c r="A7" s="14"/>
      <c r="B7" s="14"/>
      <c r="C7" s="14"/>
      <c r="D7" s="14"/>
      <c r="E7" s="14"/>
      <c r="F7" s="14"/>
      <c r="G7" s="14"/>
      <c r="H7" s="14"/>
      <c r="I7" s="14"/>
      <c r="J7" s="14"/>
      <c r="K7" s="14"/>
      <c r="L7" s="14"/>
      <c r="M7" s="14"/>
      <c r="N7" s="14"/>
    </row>
    <row r="8" spans="1:14">
      <c r="A8" s="154">
        <f>N13</f>
        <v>43.43</v>
      </c>
      <c r="B8" s="155"/>
      <c r="C8" s="156"/>
      <c r="D8" s="160">
        <f>N14</f>
        <v>0</v>
      </c>
      <c r="E8" s="161"/>
      <c r="F8" s="162"/>
      <c r="G8" s="154">
        <f>N21</f>
        <v>0</v>
      </c>
      <c r="H8" s="155"/>
      <c r="I8" s="156"/>
      <c r="J8" s="160" t="str">
        <f>N23</f>
        <v/>
      </c>
      <c r="K8" s="161"/>
      <c r="L8" s="162"/>
      <c r="M8" s="166">
        <f>N19</f>
        <v>0</v>
      </c>
      <c r="N8" s="167"/>
    </row>
    <row r="9" spans="1:14">
      <c r="A9" s="157"/>
      <c r="B9" s="158"/>
      <c r="C9" s="159"/>
      <c r="D9" s="163"/>
      <c r="E9" s="164"/>
      <c r="F9" s="165"/>
      <c r="G9" s="157"/>
      <c r="H9" s="158"/>
      <c r="I9" s="159"/>
      <c r="J9" s="163"/>
      <c r="K9" s="164"/>
      <c r="L9" s="165"/>
      <c r="M9" s="168"/>
      <c r="N9" s="169"/>
    </row>
    <row r="10" spans="1:14">
      <c r="A10" s="151" t="s">
        <v>140</v>
      </c>
      <c r="B10" s="170" t="s">
        <v>140</v>
      </c>
      <c r="C10" s="152" t="s">
        <v>140</v>
      </c>
      <c r="D10" s="151" t="s">
        <v>109</v>
      </c>
      <c r="E10" s="170" t="s">
        <v>109</v>
      </c>
      <c r="F10" s="152" t="s">
        <v>109</v>
      </c>
      <c r="G10" s="151" t="s">
        <v>142</v>
      </c>
      <c r="H10" s="170" t="s">
        <v>142</v>
      </c>
      <c r="I10" s="152" t="s">
        <v>142</v>
      </c>
      <c r="J10" s="151" t="s">
        <v>144</v>
      </c>
      <c r="K10" s="170" t="s">
        <v>144</v>
      </c>
      <c r="L10" s="152" t="s">
        <v>144</v>
      </c>
      <c r="M10" s="151" t="s">
        <v>141</v>
      </c>
      <c r="N10" s="152" t="s">
        <v>141</v>
      </c>
    </row>
    <row r="11" spans="1:14">
      <c r="A11" s="14"/>
      <c r="B11" s="14"/>
      <c r="C11" s="14"/>
      <c r="D11" s="14"/>
      <c r="E11" s="14"/>
      <c r="F11" s="14"/>
      <c r="G11" s="14"/>
      <c r="H11" s="14"/>
      <c r="I11" s="14"/>
      <c r="J11" s="14"/>
      <c r="K11" s="14"/>
      <c r="L11" s="14"/>
      <c r="M11" s="14"/>
      <c r="N11" s="14"/>
    </row>
    <row r="12" spans="1:14" ht="25.5" customHeight="1">
      <c r="A12" s="4" t="s">
        <v>146</v>
      </c>
      <c r="B12" s="13">
        <f>DATE($I$6,1,1)</f>
        <v>46023</v>
      </c>
      <c r="C12" s="13">
        <f>DATE($I$6,2,1)</f>
        <v>46054</v>
      </c>
      <c r="D12" s="13">
        <f>DATE($I$6,3,1)</f>
        <v>46082</v>
      </c>
      <c r="E12" s="13">
        <f>DATE($I$6,4,1)</f>
        <v>46113</v>
      </c>
      <c r="F12" s="13">
        <f>DATE($I$6,5,1)</f>
        <v>46143</v>
      </c>
      <c r="G12" s="13">
        <f>DATE($I$6,6,1)</f>
        <v>46174</v>
      </c>
      <c r="H12" s="13">
        <f>DATE($I$6,7,1)</f>
        <v>46204</v>
      </c>
      <c r="I12" s="13">
        <f>DATE($I$6,8,1)</f>
        <v>46235</v>
      </c>
      <c r="J12" s="13">
        <f>DATE($I$6,9,1)</f>
        <v>46266</v>
      </c>
      <c r="K12" s="13">
        <f>DATE($I$6,10,1)</f>
        <v>46296</v>
      </c>
      <c r="L12" s="13">
        <f>DATE($I$6,11,1)</f>
        <v>46327</v>
      </c>
      <c r="M12" s="13">
        <f>DATE($I$6,12,1)</f>
        <v>46357</v>
      </c>
      <c r="N12" s="4" t="s">
        <v>147</v>
      </c>
    </row>
    <row r="13" spans="1:14" ht="15">
      <c r="A13" s="57" t="s">
        <v>148</v>
      </c>
      <c r="B13" s="73">
        <f>SUMIFS('EXPENSE LOG'!$J$6:$J$505,'EXPENSE LOG'!$C$6:$C$505,B$12,'EXPENSE LOG'!$D$6:$D$505,$C$6,'EXPENSE LOG'!$F$6:$F$505,"Operating")</f>
        <v>43.43</v>
      </c>
      <c r="C13" s="73">
        <f>SUMIFS('EXPENSE LOG'!$J$6:$J$505,'EXPENSE LOG'!$C$6:$C$505,C$12,'EXPENSE LOG'!$D$6:$D$505,$C$6,'EXPENSE LOG'!$F$6:$F$505,"Operating")</f>
        <v>0</v>
      </c>
      <c r="D13" s="73">
        <f>SUMIFS('EXPENSE LOG'!$J$6:$J$505,'EXPENSE LOG'!$C$6:$C$505,D$12,'EXPENSE LOG'!$D$6:$D$505,$C$6,'EXPENSE LOG'!$F$6:$F$505,"Operating")</f>
        <v>0</v>
      </c>
      <c r="E13" s="73">
        <f>SUMIFS('EXPENSE LOG'!$J$6:$J$505,'EXPENSE LOG'!$C$6:$C$505,E$12,'EXPENSE LOG'!$D$6:$D$505,$C$6,'EXPENSE LOG'!$F$6:$F$505,"Operating")</f>
        <v>0</v>
      </c>
      <c r="F13" s="73">
        <f>SUMIFS('EXPENSE LOG'!$J$6:$J$505,'EXPENSE LOG'!$C$6:$C$505,F$12,'EXPENSE LOG'!$D$6:$D$505,$C$6,'EXPENSE LOG'!$F$6:$F$505,"Operating")</f>
        <v>0</v>
      </c>
      <c r="G13" s="73">
        <f>SUMIFS('EXPENSE LOG'!$J$6:$J$505,'EXPENSE LOG'!$C$6:$C$505,G$12,'EXPENSE LOG'!$D$6:$D$505,$C$6,'EXPENSE LOG'!$F$6:$F$505,"Operating")</f>
        <v>0</v>
      </c>
      <c r="H13" s="73">
        <f>SUMIFS('EXPENSE LOG'!$J$6:$J$505,'EXPENSE LOG'!$C$6:$C$505,H$12,'EXPENSE LOG'!$D$6:$D$505,$C$6,'EXPENSE LOG'!$F$6:$F$505,"Operating")</f>
        <v>0</v>
      </c>
      <c r="I13" s="73">
        <f>SUMIFS('EXPENSE LOG'!$J$6:$J$505,'EXPENSE LOG'!$C$6:$C$505,I$12,'EXPENSE LOG'!$D$6:$D$505,$C$6,'EXPENSE LOG'!$F$6:$F$505,"Operating")</f>
        <v>0</v>
      </c>
      <c r="J13" s="73">
        <f>SUMIFS('EXPENSE LOG'!$J$6:$J$505,'EXPENSE LOG'!$C$6:$C$505,J$12,'EXPENSE LOG'!$D$6:$D$505,$C$6,'EXPENSE LOG'!$F$6:$F$505,"Operating")</f>
        <v>0</v>
      </c>
      <c r="K13" s="73">
        <f>SUMIFS('EXPENSE LOG'!$J$6:$J$505,'EXPENSE LOG'!$C$6:$C$505,K$12,'EXPENSE LOG'!$D$6:$D$505,$C$6,'EXPENSE LOG'!$F$6:$F$505,"Operating")</f>
        <v>0</v>
      </c>
      <c r="L13" s="73">
        <f>SUMIFS('EXPENSE LOG'!$J$6:$J$505,'EXPENSE LOG'!$C$6:$C$505,L$12,'EXPENSE LOG'!$D$6:$D$505,$C$6,'EXPENSE LOG'!$F$6:$F$505,"Operating")</f>
        <v>0</v>
      </c>
      <c r="M13" s="73">
        <f>SUMIFS('EXPENSE LOG'!$J$6:$J$505,'EXPENSE LOG'!$C$6:$C$505,M$12,'EXPENSE LOG'!$D$6:$D$505,$C$6,'EXPENSE LOG'!$F$6:$F$505,"Operating")</f>
        <v>0</v>
      </c>
      <c r="N13" s="73">
        <f>SUM(B13:M13)</f>
        <v>43.43</v>
      </c>
    </row>
    <row r="14" spans="1:14" ht="15">
      <c r="A14" s="59" t="s">
        <v>109</v>
      </c>
      <c r="B14" s="74">
        <f>SUMIFS('EXPENSE LOG'!$J$6:$J$505,'EXPENSE LOG'!$C$6:$C$505,B$12,'EXPENSE LOG'!$D$6:$D$505,$C$6,'EXPENSE LOG'!$F$6:$F$505,"Capital")</f>
        <v>0</v>
      </c>
      <c r="C14" s="74">
        <f>SUMIFS('EXPENSE LOG'!$J$6:$J$505,'EXPENSE LOG'!$C$6:$C$505,C$12,'EXPENSE LOG'!$D$6:$D$505,$C$6,'EXPENSE LOG'!$F$6:$F$505,"Capital")</f>
        <v>0</v>
      </c>
      <c r="D14" s="74">
        <f>SUMIFS('EXPENSE LOG'!$J$6:$J$505,'EXPENSE LOG'!$C$6:$C$505,D$12,'EXPENSE LOG'!$D$6:$D$505,$C$6,'EXPENSE LOG'!$F$6:$F$505,"Capital")</f>
        <v>0</v>
      </c>
      <c r="E14" s="74">
        <f>SUMIFS('EXPENSE LOG'!$J$6:$J$505,'EXPENSE LOG'!$C$6:$C$505,E$12,'EXPENSE LOG'!$D$6:$D$505,$C$6,'EXPENSE LOG'!$F$6:$F$505,"Capital")</f>
        <v>0</v>
      </c>
      <c r="F14" s="74">
        <f>SUMIFS('EXPENSE LOG'!$J$6:$J$505,'EXPENSE LOG'!$C$6:$C$505,F$12,'EXPENSE LOG'!$D$6:$D$505,$C$6,'EXPENSE LOG'!$F$6:$F$505,"Capital")</f>
        <v>0</v>
      </c>
      <c r="G14" s="74">
        <f>SUMIFS('EXPENSE LOG'!$J$6:$J$505,'EXPENSE LOG'!$C$6:$C$505,G$12,'EXPENSE LOG'!$D$6:$D$505,$C$6,'EXPENSE LOG'!$F$6:$F$505,"Capital")</f>
        <v>0</v>
      </c>
      <c r="H14" s="74">
        <f>SUMIFS('EXPENSE LOG'!$J$6:$J$505,'EXPENSE LOG'!$C$6:$C$505,H$12,'EXPENSE LOG'!$D$6:$D$505,$C$6,'EXPENSE LOG'!$F$6:$F$505,"Capital")</f>
        <v>0</v>
      </c>
      <c r="I14" s="74">
        <f>SUMIFS('EXPENSE LOG'!$J$6:$J$505,'EXPENSE LOG'!$C$6:$C$505,I$12,'EXPENSE LOG'!$D$6:$D$505,$C$6,'EXPENSE LOG'!$F$6:$F$505,"Capital")</f>
        <v>0</v>
      </c>
      <c r="J14" s="74">
        <f>SUMIFS('EXPENSE LOG'!$J$6:$J$505,'EXPENSE LOG'!$C$6:$C$505,J$12,'EXPENSE LOG'!$D$6:$D$505,$C$6,'EXPENSE LOG'!$F$6:$F$505,"Capital")</f>
        <v>0</v>
      </c>
      <c r="K14" s="74">
        <f>SUMIFS('EXPENSE LOG'!$J$6:$J$505,'EXPENSE LOG'!$C$6:$C$505,K$12,'EXPENSE LOG'!$D$6:$D$505,$C$6,'EXPENSE LOG'!$F$6:$F$505,"Capital")</f>
        <v>0</v>
      </c>
      <c r="L14" s="74">
        <f>SUMIFS('EXPENSE LOG'!$J$6:$J$505,'EXPENSE LOG'!$C$6:$C$505,L$12,'EXPENSE LOG'!$D$6:$D$505,$C$6,'EXPENSE LOG'!$F$6:$F$505,"Capital")</f>
        <v>0</v>
      </c>
      <c r="M14" s="74">
        <f>SUMIFS('EXPENSE LOG'!$J$6:$J$505,'EXPENSE LOG'!$C$6:$C$505,M$12,'EXPENSE LOG'!$D$6:$D$505,$C$6,'EXPENSE LOG'!$F$6:$F$505,"Capital")</f>
        <v>0</v>
      </c>
      <c r="N14" s="74">
        <f>SUM(B14:M14)</f>
        <v>0</v>
      </c>
    </row>
    <row r="15" spans="1:14" ht="15">
      <c r="A15" s="59" t="s">
        <v>149</v>
      </c>
      <c r="B15" s="74">
        <f t="shared" ref="B15:M15" si="0">B13+B14</f>
        <v>43.43</v>
      </c>
      <c r="C15" s="74">
        <f t="shared" si="0"/>
        <v>0</v>
      </c>
      <c r="D15" s="74">
        <f t="shared" si="0"/>
        <v>0</v>
      </c>
      <c r="E15" s="74">
        <f t="shared" si="0"/>
        <v>0</v>
      </c>
      <c r="F15" s="74">
        <f t="shared" si="0"/>
        <v>0</v>
      </c>
      <c r="G15" s="74">
        <f t="shared" si="0"/>
        <v>0</v>
      </c>
      <c r="H15" s="74">
        <f t="shared" si="0"/>
        <v>0</v>
      </c>
      <c r="I15" s="74">
        <f t="shared" si="0"/>
        <v>0</v>
      </c>
      <c r="J15" s="74">
        <f t="shared" si="0"/>
        <v>0</v>
      </c>
      <c r="K15" s="74">
        <f t="shared" si="0"/>
        <v>0</v>
      </c>
      <c r="L15" s="74">
        <f t="shared" si="0"/>
        <v>0</v>
      </c>
      <c r="M15" s="74">
        <f t="shared" si="0"/>
        <v>0</v>
      </c>
      <c r="N15" s="74">
        <f>SUM(B15:M15)</f>
        <v>43.43</v>
      </c>
    </row>
    <row r="16" spans="1:14">
      <c r="A16" s="63"/>
      <c r="B16" s="75"/>
      <c r="C16" s="75"/>
      <c r="D16" s="75"/>
      <c r="E16" s="75"/>
      <c r="F16" s="75"/>
      <c r="G16" s="75"/>
      <c r="H16" s="75"/>
      <c r="I16" s="75"/>
      <c r="J16" s="75"/>
      <c r="K16" s="75"/>
      <c r="L16" s="75"/>
      <c r="M16" s="75"/>
      <c r="N16" s="75"/>
    </row>
    <row r="17" spans="1:14">
      <c r="A17" s="63" t="s">
        <v>70</v>
      </c>
      <c r="B17" s="75">
        <f>SUMIFS('EXPENSE LOG'!$J$6:$J$505,'EXPENSE LOG'!$C$6:$C$505,B$12,'EXPENSE LOG'!$D$6:$D$505,$C$6,'EXPENSE LOG'!$E$6:$E$505,$A17)</f>
        <v>0</v>
      </c>
      <c r="C17" s="75">
        <f>SUMIFS('EXPENSE LOG'!$J$6:$J$505,'EXPENSE LOG'!$C$6:$C$505,C$12,'EXPENSE LOG'!$D$6:$D$505,$C$6,'EXPENSE LOG'!$E$6:$E$505,$A17)</f>
        <v>0</v>
      </c>
      <c r="D17" s="75">
        <f>SUMIFS('EXPENSE LOG'!$J$6:$J$505,'EXPENSE LOG'!$C$6:$C$505,D$12,'EXPENSE LOG'!$D$6:$D$505,$C$6,'EXPENSE LOG'!$E$6:$E$505,$A17)</f>
        <v>0</v>
      </c>
      <c r="E17" s="75">
        <f>SUMIFS('EXPENSE LOG'!$J$6:$J$505,'EXPENSE LOG'!$C$6:$C$505,E$12,'EXPENSE LOG'!$D$6:$D$505,$C$6,'EXPENSE LOG'!$E$6:$E$505,$A17)</f>
        <v>0</v>
      </c>
      <c r="F17" s="75">
        <f>SUMIFS('EXPENSE LOG'!$J$6:$J$505,'EXPENSE LOG'!$C$6:$C$505,F$12,'EXPENSE LOG'!$D$6:$D$505,$C$6,'EXPENSE LOG'!$E$6:$E$505,$A17)</f>
        <v>0</v>
      </c>
      <c r="G17" s="75">
        <f>SUMIFS('EXPENSE LOG'!$J$6:$J$505,'EXPENSE LOG'!$C$6:$C$505,G$12,'EXPENSE LOG'!$D$6:$D$505,$C$6,'EXPENSE LOG'!$E$6:$E$505,$A17)</f>
        <v>0</v>
      </c>
      <c r="H17" s="75">
        <f>SUMIFS('EXPENSE LOG'!$J$6:$J$505,'EXPENSE LOG'!$C$6:$C$505,H$12,'EXPENSE LOG'!$D$6:$D$505,$C$6,'EXPENSE LOG'!$E$6:$E$505,$A17)</f>
        <v>0</v>
      </c>
      <c r="I17" s="75">
        <f>SUMIFS('EXPENSE LOG'!$J$6:$J$505,'EXPENSE LOG'!$C$6:$C$505,I$12,'EXPENSE LOG'!$D$6:$D$505,$C$6,'EXPENSE LOG'!$E$6:$E$505,$A17)</f>
        <v>0</v>
      </c>
      <c r="J17" s="75">
        <f>SUMIFS('EXPENSE LOG'!$J$6:$J$505,'EXPENSE LOG'!$C$6:$C$505,J$12,'EXPENSE LOG'!$D$6:$D$505,$C$6,'EXPENSE LOG'!$E$6:$E$505,$A17)</f>
        <v>0</v>
      </c>
      <c r="K17" s="75">
        <f>SUMIFS('EXPENSE LOG'!$J$6:$J$505,'EXPENSE LOG'!$C$6:$C$505,K$12,'EXPENSE LOG'!$D$6:$D$505,$C$6,'EXPENSE LOG'!$E$6:$E$505,$A17)</f>
        <v>0</v>
      </c>
      <c r="L17" s="75">
        <f>SUMIFS('EXPENSE LOG'!$J$6:$J$505,'EXPENSE LOG'!$C$6:$C$505,L$12,'EXPENSE LOG'!$D$6:$D$505,$C$6,'EXPENSE LOG'!$E$6:$E$505,$A17)</f>
        <v>0</v>
      </c>
      <c r="M17" s="75">
        <f>SUMIFS('EXPENSE LOG'!$J$6:$J$505,'EXPENSE LOG'!$C$6:$C$505,M$12,'EXPENSE LOG'!$D$6:$D$505,$C$6,'EXPENSE LOG'!$E$6:$E$505,$A17)</f>
        <v>0</v>
      </c>
      <c r="N17" s="75">
        <f>SUM(B17:M17)</f>
        <v>0</v>
      </c>
    </row>
    <row r="18" spans="1:14">
      <c r="A18" s="63" t="s">
        <v>73</v>
      </c>
      <c r="B18" s="75">
        <f>SUMIFS('EXPENSE LOG'!$J$6:$J$505,'EXPENSE LOG'!$C$6:$C$505,B$12,'EXPENSE LOG'!$D$6:$D$505,$C$6,'EXPENSE LOG'!$E$6:$E$505,$A18)</f>
        <v>0</v>
      </c>
      <c r="C18" s="75">
        <f>SUMIFS('EXPENSE LOG'!$J$6:$J$505,'EXPENSE LOG'!$C$6:$C$505,C$12,'EXPENSE LOG'!$D$6:$D$505,$C$6,'EXPENSE LOG'!$E$6:$E$505,$A18)</f>
        <v>0</v>
      </c>
      <c r="D18" s="75">
        <f>SUMIFS('EXPENSE LOG'!$J$6:$J$505,'EXPENSE LOG'!$C$6:$C$505,D$12,'EXPENSE LOG'!$D$6:$D$505,$C$6,'EXPENSE LOG'!$E$6:$E$505,$A18)</f>
        <v>0</v>
      </c>
      <c r="E18" s="75">
        <f>SUMIFS('EXPENSE LOG'!$J$6:$J$505,'EXPENSE LOG'!$C$6:$C$505,E$12,'EXPENSE LOG'!$D$6:$D$505,$C$6,'EXPENSE LOG'!$E$6:$E$505,$A18)</f>
        <v>0</v>
      </c>
      <c r="F18" s="75">
        <f>SUMIFS('EXPENSE LOG'!$J$6:$J$505,'EXPENSE LOG'!$C$6:$C$505,F$12,'EXPENSE LOG'!$D$6:$D$505,$C$6,'EXPENSE LOG'!$E$6:$E$505,$A18)</f>
        <v>0</v>
      </c>
      <c r="G18" s="75">
        <f>SUMIFS('EXPENSE LOG'!$J$6:$J$505,'EXPENSE LOG'!$C$6:$C$505,G$12,'EXPENSE LOG'!$D$6:$D$505,$C$6,'EXPENSE LOG'!$E$6:$E$505,$A18)</f>
        <v>0</v>
      </c>
      <c r="H18" s="75">
        <f>SUMIFS('EXPENSE LOG'!$J$6:$J$505,'EXPENSE LOG'!$C$6:$C$505,H$12,'EXPENSE LOG'!$D$6:$D$505,$C$6,'EXPENSE LOG'!$E$6:$E$505,$A18)</f>
        <v>0</v>
      </c>
      <c r="I18" s="75">
        <f>SUMIFS('EXPENSE LOG'!$J$6:$J$505,'EXPENSE LOG'!$C$6:$C$505,I$12,'EXPENSE LOG'!$D$6:$D$505,$C$6,'EXPENSE LOG'!$E$6:$E$505,$A18)</f>
        <v>0</v>
      </c>
      <c r="J18" s="75">
        <f>SUMIFS('EXPENSE LOG'!$J$6:$J$505,'EXPENSE LOG'!$C$6:$C$505,J$12,'EXPENSE LOG'!$D$6:$D$505,$C$6,'EXPENSE LOG'!$E$6:$E$505,$A18)</f>
        <v>0</v>
      </c>
      <c r="K18" s="75">
        <f>SUMIFS('EXPENSE LOG'!$J$6:$J$505,'EXPENSE LOG'!$C$6:$C$505,K$12,'EXPENSE LOG'!$D$6:$D$505,$C$6,'EXPENSE LOG'!$E$6:$E$505,$A18)</f>
        <v>0</v>
      </c>
      <c r="L18" s="75">
        <f>SUMIFS('EXPENSE LOG'!$J$6:$J$505,'EXPENSE LOG'!$C$6:$C$505,L$12,'EXPENSE LOG'!$D$6:$D$505,$C$6,'EXPENSE LOG'!$E$6:$E$505,$A18)</f>
        <v>0</v>
      </c>
      <c r="M18" s="75">
        <f>SUMIFS('EXPENSE LOG'!$J$6:$J$505,'EXPENSE LOG'!$C$6:$C$505,M$12,'EXPENSE LOG'!$D$6:$D$505,$C$6,'EXPENSE LOG'!$E$6:$E$505,$A18)</f>
        <v>0</v>
      </c>
      <c r="N18" s="75">
        <f>SUM(B18:M18)</f>
        <v>0</v>
      </c>
    </row>
    <row r="19" spans="1:14" ht="15">
      <c r="A19" s="59" t="s">
        <v>136</v>
      </c>
      <c r="B19" s="76">
        <f>SUMIFS('MONTHLY INPUTS'!$C$6:$C$205,'MONTHLY INPUTS'!$A$6:$A$205,B$12,'MONTHLY INPUTS'!$B$6:$B$205,$C$6)</f>
        <v>0</v>
      </c>
      <c r="C19" s="76">
        <f>SUMIFS('MONTHLY INPUTS'!$C$6:$C$205,'MONTHLY INPUTS'!$A$6:$A$205,C$12,'MONTHLY INPUTS'!$B$6:$B$205,$C$6)</f>
        <v>0</v>
      </c>
      <c r="D19" s="76">
        <f>SUMIFS('MONTHLY INPUTS'!$C$6:$C$205,'MONTHLY INPUTS'!$A$6:$A$205,D$12,'MONTHLY INPUTS'!$B$6:$B$205,$C$6)</f>
        <v>0</v>
      </c>
      <c r="E19" s="76">
        <f>SUMIFS('MONTHLY INPUTS'!$C$6:$C$205,'MONTHLY INPUTS'!$A$6:$A$205,E$12,'MONTHLY INPUTS'!$B$6:$B$205,$C$6)</f>
        <v>0</v>
      </c>
      <c r="F19" s="76">
        <f>SUMIFS('MONTHLY INPUTS'!$C$6:$C$205,'MONTHLY INPUTS'!$A$6:$A$205,F$12,'MONTHLY INPUTS'!$B$6:$B$205,$C$6)</f>
        <v>0</v>
      </c>
      <c r="G19" s="76">
        <f>SUMIFS('MONTHLY INPUTS'!$C$6:$C$205,'MONTHLY INPUTS'!$A$6:$A$205,G$12,'MONTHLY INPUTS'!$B$6:$B$205,$C$6)</f>
        <v>0</v>
      </c>
      <c r="H19" s="76">
        <f>SUMIFS('MONTHLY INPUTS'!$C$6:$C$205,'MONTHLY INPUTS'!$A$6:$A$205,H$12,'MONTHLY INPUTS'!$B$6:$B$205,$C$6)</f>
        <v>0</v>
      </c>
      <c r="I19" s="76">
        <f>SUMIFS('MONTHLY INPUTS'!$C$6:$C$205,'MONTHLY INPUTS'!$A$6:$A$205,I$12,'MONTHLY INPUTS'!$B$6:$B$205,$C$6)</f>
        <v>0</v>
      </c>
      <c r="J19" s="76">
        <f>SUMIFS('MONTHLY INPUTS'!$C$6:$C$205,'MONTHLY INPUTS'!$A$6:$A$205,J$12,'MONTHLY INPUTS'!$B$6:$B$205,$C$6)</f>
        <v>0</v>
      </c>
      <c r="K19" s="76">
        <f>SUMIFS('MONTHLY INPUTS'!$C$6:$C$205,'MONTHLY INPUTS'!$A$6:$A$205,K$12,'MONTHLY INPUTS'!$B$6:$B$205,$C$6)</f>
        <v>0</v>
      </c>
      <c r="L19" s="76">
        <f>SUMIFS('MONTHLY INPUTS'!$C$6:$C$205,'MONTHLY INPUTS'!$A$6:$A$205,L$12,'MONTHLY INPUTS'!$B$6:$B$205,$C$6)</f>
        <v>0</v>
      </c>
      <c r="M19" s="76">
        <f>SUMIFS('MONTHLY INPUTS'!$C$6:$C$205,'MONTHLY INPUTS'!$A$6:$A$205,M$12,'MONTHLY INPUTS'!$B$6:$B$205,$C$6)</f>
        <v>0</v>
      </c>
      <c r="N19" s="76">
        <f>SUM(B19:M19)</f>
        <v>0</v>
      </c>
    </row>
    <row r="20" spans="1:14">
      <c r="A20" s="63" t="s">
        <v>137</v>
      </c>
      <c r="B20" s="77">
        <f>SUMIFS('MONTHLY INPUTS'!$D$6:$D$205,'MONTHLY INPUTS'!$A$6:$A$205,B$12,'MONTHLY INPUTS'!$B$6:$B$205,$C$6)</f>
        <v>0</v>
      </c>
      <c r="C20" s="77">
        <f>SUMIFS('MONTHLY INPUTS'!$D$6:$D$205,'MONTHLY INPUTS'!$A$6:$A$205,C$12,'MONTHLY INPUTS'!$B$6:$B$205,$C$6)</f>
        <v>0</v>
      </c>
      <c r="D20" s="77">
        <f>SUMIFS('MONTHLY INPUTS'!$D$6:$D$205,'MONTHLY INPUTS'!$A$6:$A$205,D$12,'MONTHLY INPUTS'!$B$6:$B$205,$C$6)</f>
        <v>0</v>
      </c>
      <c r="E20" s="77">
        <f>SUMIFS('MONTHLY INPUTS'!$D$6:$D$205,'MONTHLY INPUTS'!$A$6:$A$205,E$12,'MONTHLY INPUTS'!$B$6:$B$205,$C$6)</f>
        <v>0</v>
      </c>
      <c r="F20" s="77">
        <f>SUMIFS('MONTHLY INPUTS'!$D$6:$D$205,'MONTHLY INPUTS'!$A$6:$A$205,F$12,'MONTHLY INPUTS'!$B$6:$B$205,$C$6)</f>
        <v>0</v>
      </c>
      <c r="G20" s="77">
        <f>SUMIFS('MONTHLY INPUTS'!$D$6:$D$205,'MONTHLY INPUTS'!$A$6:$A$205,G$12,'MONTHLY INPUTS'!$B$6:$B$205,$C$6)</f>
        <v>0</v>
      </c>
      <c r="H20" s="77">
        <f>SUMIFS('MONTHLY INPUTS'!$D$6:$D$205,'MONTHLY INPUTS'!$A$6:$A$205,H$12,'MONTHLY INPUTS'!$B$6:$B$205,$C$6)</f>
        <v>0</v>
      </c>
      <c r="I20" s="77">
        <f>SUMIFS('MONTHLY INPUTS'!$D$6:$D$205,'MONTHLY INPUTS'!$A$6:$A$205,I$12,'MONTHLY INPUTS'!$B$6:$B$205,$C$6)</f>
        <v>0</v>
      </c>
      <c r="J20" s="77">
        <f>SUMIFS('MONTHLY INPUTS'!$D$6:$D$205,'MONTHLY INPUTS'!$A$6:$A$205,J$12,'MONTHLY INPUTS'!$B$6:$B$205,$C$6)</f>
        <v>0</v>
      </c>
      <c r="K20" s="77">
        <f>SUMIFS('MONTHLY INPUTS'!$D$6:$D$205,'MONTHLY INPUTS'!$A$6:$A$205,K$12,'MONTHLY INPUTS'!$B$6:$B$205,$C$6)</f>
        <v>0</v>
      </c>
      <c r="L20" s="77">
        <f>SUMIFS('MONTHLY INPUTS'!$D$6:$D$205,'MONTHLY INPUTS'!$A$6:$A$205,L$12,'MONTHLY INPUTS'!$B$6:$B$205,$C$6)</f>
        <v>0</v>
      </c>
      <c r="M20" s="77">
        <f>SUMIFS('MONTHLY INPUTS'!$D$6:$D$205,'MONTHLY INPUTS'!$A$6:$A$205,M$12,'MONTHLY INPUTS'!$B$6:$B$205,$C$6)</f>
        <v>0</v>
      </c>
      <c r="N20" s="77">
        <f>SUM(B20:M20)</f>
        <v>0</v>
      </c>
    </row>
    <row r="21" spans="1:14" ht="15">
      <c r="A21" s="59" t="s">
        <v>142</v>
      </c>
      <c r="B21" s="66">
        <f t="shared" ref="B21:M21" si="1">B20-B17</f>
        <v>0</v>
      </c>
      <c r="C21" s="66">
        <f t="shared" si="1"/>
        <v>0</v>
      </c>
      <c r="D21" s="66">
        <f t="shared" si="1"/>
        <v>0</v>
      </c>
      <c r="E21" s="66">
        <f t="shared" si="1"/>
        <v>0</v>
      </c>
      <c r="F21" s="66">
        <f t="shared" si="1"/>
        <v>0</v>
      </c>
      <c r="G21" s="66">
        <f t="shared" si="1"/>
        <v>0</v>
      </c>
      <c r="H21" s="66">
        <f t="shared" si="1"/>
        <v>0</v>
      </c>
      <c r="I21" s="66">
        <f t="shared" si="1"/>
        <v>0</v>
      </c>
      <c r="J21" s="66">
        <f t="shared" si="1"/>
        <v>0</v>
      </c>
      <c r="K21" s="66">
        <f t="shared" si="1"/>
        <v>0</v>
      </c>
      <c r="L21" s="66">
        <f t="shared" si="1"/>
        <v>0</v>
      </c>
      <c r="M21" s="66">
        <f t="shared" si="1"/>
        <v>0</v>
      </c>
      <c r="N21" s="66">
        <f>SUM(B21:M21)</f>
        <v>0</v>
      </c>
    </row>
    <row r="22" spans="1:14" ht="15">
      <c r="A22" s="59" t="s">
        <v>143</v>
      </c>
      <c r="B22" s="67" t="str">
        <f t="shared" ref="B22:N22" si="2">IFERROR(B21/B20,"")</f>
        <v/>
      </c>
      <c r="C22" s="67" t="str">
        <f t="shared" si="2"/>
        <v/>
      </c>
      <c r="D22" s="67" t="str">
        <f t="shared" si="2"/>
        <v/>
      </c>
      <c r="E22" s="67" t="str">
        <f t="shared" si="2"/>
        <v/>
      </c>
      <c r="F22" s="67" t="str">
        <f t="shared" si="2"/>
        <v/>
      </c>
      <c r="G22" s="67" t="str">
        <f t="shared" si="2"/>
        <v/>
      </c>
      <c r="H22" s="67" t="str">
        <f t="shared" si="2"/>
        <v/>
      </c>
      <c r="I22" s="67" t="str">
        <f t="shared" si="2"/>
        <v/>
      </c>
      <c r="J22" s="67" t="str">
        <f t="shared" si="2"/>
        <v/>
      </c>
      <c r="K22" s="67" t="str">
        <f t="shared" si="2"/>
        <v/>
      </c>
      <c r="L22" s="67" t="str">
        <f t="shared" si="2"/>
        <v/>
      </c>
      <c r="M22" s="67" t="str">
        <f t="shared" si="2"/>
        <v/>
      </c>
      <c r="N22" s="67" t="str">
        <f t="shared" si="2"/>
        <v/>
      </c>
    </row>
    <row r="23" spans="1:14" ht="15">
      <c r="A23" s="59" t="s">
        <v>151</v>
      </c>
      <c r="B23" s="66" t="str">
        <f>IFERROR(SUMIFS('EXPENSE LOG'!$J$6:$J$505,'EXPENSE LOG'!$C$6:$C$505,B$12,'EXPENSE LOG'!$D$6:$D$505,$C$6,'EXPENSE LOG'!$F$6:$F$505,"Operating",'EXPENSE LOG'!$G$6:$G$505,"Direct")/B19,"")</f>
        <v/>
      </c>
      <c r="C23" s="66" t="str">
        <f>IFERROR(SUMIFS('EXPENSE LOG'!$J$6:$J$505,'EXPENSE LOG'!$C$6:$C$505,C$12,'EXPENSE LOG'!$D$6:$D$505,$C$6,'EXPENSE LOG'!$F$6:$F$505,"Operating",'EXPENSE LOG'!$G$6:$G$505,"Direct")/C19,"")</f>
        <v/>
      </c>
      <c r="D23" s="66" t="str">
        <f>IFERROR(SUMIFS('EXPENSE LOG'!$J$6:$J$505,'EXPENSE LOG'!$C$6:$C$505,D$12,'EXPENSE LOG'!$D$6:$D$505,$C$6,'EXPENSE LOG'!$F$6:$F$505,"Operating",'EXPENSE LOG'!$G$6:$G$505,"Direct")/D19,"")</f>
        <v/>
      </c>
      <c r="E23" s="66" t="str">
        <f>IFERROR(SUMIFS('EXPENSE LOG'!$J$6:$J$505,'EXPENSE LOG'!$C$6:$C$505,E$12,'EXPENSE LOG'!$D$6:$D$505,$C$6,'EXPENSE LOG'!$F$6:$F$505,"Operating",'EXPENSE LOG'!$G$6:$G$505,"Direct")/E19,"")</f>
        <v/>
      </c>
      <c r="F23" s="66" t="str">
        <f>IFERROR(SUMIFS('EXPENSE LOG'!$J$6:$J$505,'EXPENSE LOG'!$C$6:$C$505,F$12,'EXPENSE LOG'!$D$6:$D$505,$C$6,'EXPENSE LOG'!$F$6:$F$505,"Operating",'EXPENSE LOG'!$G$6:$G$505,"Direct")/F19,"")</f>
        <v/>
      </c>
      <c r="G23" s="66" t="str">
        <f>IFERROR(SUMIFS('EXPENSE LOG'!$J$6:$J$505,'EXPENSE LOG'!$C$6:$C$505,G$12,'EXPENSE LOG'!$D$6:$D$505,$C$6,'EXPENSE LOG'!$F$6:$F$505,"Operating",'EXPENSE LOG'!$G$6:$G$505,"Direct")/G19,"")</f>
        <v/>
      </c>
      <c r="H23" s="66" t="str">
        <f>IFERROR(SUMIFS('EXPENSE LOG'!$J$6:$J$505,'EXPENSE LOG'!$C$6:$C$505,H$12,'EXPENSE LOG'!$D$6:$D$505,$C$6,'EXPENSE LOG'!$F$6:$F$505,"Operating",'EXPENSE LOG'!$G$6:$G$505,"Direct")/H19,"")</f>
        <v/>
      </c>
      <c r="I23" s="66" t="str">
        <f>IFERROR(SUMIFS('EXPENSE LOG'!$J$6:$J$505,'EXPENSE LOG'!$C$6:$C$505,I$12,'EXPENSE LOG'!$D$6:$D$505,$C$6,'EXPENSE LOG'!$F$6:$F$505,"Operating",'EXPENSE LOG'!$G$6:$G$505,"Direct")/I19,"")</f>
        <v/>
      </c>
      <c r="J23" s="66" t="str">
        <f>IFERROR(SUMIFS('EXPENSE LOG'!$J$6:$J$505,'EXPENSE LOG'!$C$6:$C$505,J$12,'EXPENSE LOG'!$D$6:$D$505,$C$6,'EXPENSE LOG'!$F$6:$F$505,"Operating",'EXPENSE LOG'!$G$6:$G$505,"Direct")/J19,"")</f>
        <v/>
      </c>
      <c r="K23" s="66" t="str">
        <f>IFERROR(SUMIFS('EXPENSE LOG'!$J$6:$J$505,'EXPENSE LOG'!$C$6:$C$505,K$12,'EXPENSE LOG'!$D$6:$D$505,$C$6,'EXPENSE LOG'!$F$6:$F$505,"Operating",'EXPENSE LOG'!$G$6:$G$505,"Direct")/K19,"")</f>
        <v/>
      </c>
      <c r="L23" s="66" t="str">
        <f>IFERROR(SUMIFS('EXPENSE LOG'!$J$6:$J$505,'EXPENSE LOG'!$C$6:$C$505,L$12,'EXPENSE LOG'!$D$6:$D$505,$C$6,'EXPENSE LOG'!$F$6:$F$505,"Operating",'EXPENSE LOG'!$G$6:$G$505,"Direct")/L19,"")</f>
        <v/>
      </c>
      <c r="M23" s="66" t="str">
        <f>IFERROR(SUMIFS('EXPENSE LOG'!$J$6:$J$505,'EXPENSE LOG'!$C$6:$C$505,M$12,'EXPENSE LOG'!$D$6:$D$505,$C$6,'EXPENSE LOG'!$F$6:$F$505,"Operating",'EXPENSE LOG'!$G$6:$G$505,"Direct")/M19,"")</f>
        <v/>
      </c>
      <c r="N23" s="66" t="str">
        <f>IFERROR(SUMIFS('EXPENSE LOG'!$J$6:$J$505,'EXPENSE LOG'!$D$6:$D$505,$C$6,'EXPENSE LOG'!$F$6:$F$505,"Operating",'EXPENSE LOG'!$G$6:$G$505,"Direct",'EXPENSE LOG'!$C$6:$C$505,"&gt;="&amp;DATE($I$6,1,1),'EXPENSE LOG'!$C$6:$C$505,"&lt;"&amp;DATE($I$6+1,1,1))/N19,"")</f>
        <v/>
      </c>
    </row>
    <row r="24" spans="1:14">
      <c r="A24" s="63"/>
      <c r="B24" s="63"/>
      <c r="C24" s="63"/>
      <c r="D24" s="63"/>
      <c r="E24" s="63"/>
      <c r="F24" s="63"/>
      <c r="G24" s="63"/>
      <c r="H24" s="63"/>
      <c r="I24" s="63"/>
      <c r="J24" s="63"/>
      <c r="K24" s="63"/>
      <c r="L24" s="63"/>
      <c r="M24" s="63"/>
      <c r="N24" s="63"/>
    </row>
    <row r="25" spans="1:14" ht="15">
      <c r="A25" s="71" t="s">
        <v>153</v>
      </c>
      <c r="B25" s="72">
        <f>COUNTIFS('EXPENSE LOG'!$C$6:$C$505,B$12,'EXPENSE LOG'!$D$6:$D$505,$C$6,'EXPENSE LOG'!$J$6:$J$505,"&lt;&gt;",'EXPENSE LOG'!$N$6:$N$505,"&lt;&gt;Yes")</f>
        <v>1</v>
      </c>
      <c r="C25" s="72">
        <f>COUNTIFS('EXPENSE LOG'!$C$6:$C$505,C$12,'EXPENSE LOG'!$D$6:$D$505,$C$6,'EXPENSE LOG'!$J$6:$J$505,"&lt;&gt;",'EXPENSE LOG'!$N$6:$N$505,"&lt;&gt;Yes")</f>
        <v>0</v>
      </c>
      <c r="D25" s="72">
        <f>COUNTIFS('EXPENSE LOG'!$C$6:$C$505,D$12,'EXPENSE LOG'!$D$6:$D$505,$C$6,'EXPENSE LOG'!$J$6:$J$505,"&lt;&gt;",'EXPENSE LOG'!$N$6:$N$505,"&lt;&gt;Yes")</f>
        <v>0</v>
      </c>
      <c r="E25" s="72">
        <f>COUNTIFS('EXPENSE LOG'!$C$6:$C$505,E$12,'EXPENSE LOG'!$D$6:$D$505,$C$6,'EXPENSE LOG'!$J$6:$J$505,"&lt;&gt;",'EXPENSE LOG'!$N$6:$N$505,"&lt;&gt;Yes")</f>
        <v>0</v>
      </c>
      <c r="F25" s="72">
        <f>COUNTIFS('EXPENSE LOG'!$C$6:$C$505,F$12,'EXPENSE LOG'!$D$6:$D$505,$C$6,'EXPENSE LOG'!$J$6:$J$505,"&lt;&gt;",'EXPENSE LOG'!$N$6:$N$505,"&lt;&gt;Yes")</f>
        <v>0</v>
      </c>
      <c r="G25" s="72">
        <f>COUNTIFS('EXPENSE LOG'!$C$6:$C$505,G$12,'EXPENSE LOG'!$D$6:$D$505,$C$6,'EXPENSE LOG'!$J$6:$J$505,"&lt;&gt;",'EXPENSE LOG'!$N$6:$N$505,"&lt;&gt;Yes")</f>
        <v>0</v>
      </c>
      <c r="H25" s="72">
        <f>COUNTIFS('EXPENSE LOG'!$C$6:$C$505,H$12,'EXPENSE LOG'!$D$6:$D$505,$C$6,'EXPENSE LOG'!$J$6:$J$505,"&lt;&gt;",'EXPENSE LOG'!$N$6:$N$505,"&lt;&gt;Yes")</f>
        <v>0</v>
      </c>
      <c r="I25" s="72">
        <f>COUNTIFS('EXPENSE LOG'!$C$6:$C$505,I$12,'EXPENSE LOG'!$D$6:$D$505,$C$6,'EXPENSE LOG'!$J$6:$J$505,"&lt;&gt;",'EXPENSE LOG'!$N$6:$N$505,"&lt;&gt;Yes")</f>
        <v>0</v>
      </c>
      <c r="J25" s="72">
        <f>COUNTIFS('EXPENSE LOG'!$C$6:$C$505,J$12,'EXPENSE LOG'!$D$6:$D$505,$C$6,'EXPENSE LOG'!$J$6:$J$505,"&lt;&gt;",'EXPENSE LOG'!$N$6:$N$505,"&lt;&gt;Yes")</f>
        <v>0</v>
      </c>
      <c r="K25" s="72">
        <f>COUNTIFS('EXPENSE LOG'!$C$6:$C$505,K$12,'EXPENSE LOG'!$D$6:$D$505,$C$6,'EXPENSE LOG'!$J$6:$J$505,"&lt;&gt;",'EXPENSE LOG'!$N$6:$N$505,"&lt;&gt;Yes")</f>
        <v>0</v>
      </c>
      <c r="L25" s="72">
        <f>COUNTIFS('EXPENSE LOG'!$C$6:$C$505,L$12,'EXPENSE LOG'!$D$6:$D$505,$C$6,'EXPENSE LOG'!$J$6:$J$505,"&lt;&gt;",'EXPENSE LOG'!$N$6:$N$505,"&lt;&gt;Yes")</f>
        <v>0</v>
      </c>
      <c r="M25" s="72">
        <f>COUNTIFS('EXPENSE LOG'!$C$6:$C$505,M$12,'EXPENSE LOG'!$D$6:$D$505,$C$6,'EXPENSE LOG'!$J$6:$J$505,"&lt;&gt;",'EXPENSE LOG'!$N$6:$N$505,"&lt;&gt;Yes")</f>
        <v>0</v>
      </c>
      <c r="N25" s="72">
        <f>SUM(B25:M25)</f>
        <v>1</v>
      </c>
    </row>
    <row r="26" spans="1:14">
      <c r="A26" s="14"/>
      <c r="B26" s="14"/>
      <c r="C26" s="14"/>
      <c r="D26" s="14"/>
      <c r="E26" s="14"/>
      <c r="F26" s="14"/>
      <c r="G26" s="14"/>
      <c r="H26" s="14"/>
      <c r="I26" s="14"/>
      <c r="J26" s="14"/>
      <c r="K26" s="14"/>
      <c r="L26" s="14"/>
      <c r="M26" s="14"/>
      <c r="N26" s="14"/>
    </row>
    <row r="27" spans="1:14">
      <c r="A27" s="14"/>
      <c r="B27" s="14"/>
      <c r="C27" s="14"/>
      <c r="D27" s="14"/>
      <c r="E27" s="14"/>
      <c r="F27" s="14"/>
      <c r="G27" s="14"/>
      <c r="H27" s="14"/>
      <c r="I27" s="14"/>
      <c r="J27" s="14"/>
      <c r="K27" s="14"/>
      <c r="L27" s="14"/>
      <c r="M27" s="14"/>
      <c r="N27" s="14"/>
    </row>
    <row r="28" spans="1:14" ht="18.75" customHeight="1">
      <c r="A28" s="95" t="s">
        <v>156</v>
      </c>
      <c r="B28" s="95" t="s">
        <v>156</v>
      </c>
      <c r="C28" s="95" t="s">
        <v>156</v>
      </c>
      <c r="D28" s="95" t="s">
        <v>156</v>
      </c>
      <c r="E28" s="14"/>
      <c r="F28" s="14"/>
      <c r="G28" s="14"/>
      <c r="H28" s="14"/>
      <c r="I28" s="14"/>
      <c r="J28" s="14"/>
      <c r="K28" s="14"/>
      <c r="L28" s="14"/>
      <c r="M28" s="14"/>
      <c r="N28" s="14"/>
    </row>
    <row r="29" spans="1:14">
      <c r="A29" s="14"/>
      <c r="B29" s="14"/>
      <c r="C29" s="14"/>
      <c r="D29" s="14"/>
      <c r="E29" s="14"/>
      <c r="F29" s="14"/>
      <c r="G29" s="14"/>
      <c r="H29" s="14"/>
      <c r="I29" s="14"/>
      <c r="J29" s="14"/>
      <c r="K29" s="14"/>
      <c r="L29" s="14"/>
      <c r="M29" s="14"/>
      <c r="N29" s="14"/>
    </row>
    <row r="30" spans="1:14" ht="25.5" customHeight="1">
      <c r="A30" s="7" t="s">
        <v>55</v>
      </c>
      <c r="B30" s="9" t="s">
        <v>157</v>
      </c>
      <c r="C30" s="14"/>
      <c r="D30" s="14"/>
      <c r="E30" s="14"/>
      <c r="F30" s="14"/>
      <c r="G30" s="14"/>
      <c r="H30" s="14"/>
      <c r="I30" s="14"/>
      <c r="J30" s="14"/>
      <c r="K30" s="14"/>
      <c r="L30" s="14"/>
      <c r="M30" s="14"/>
      <c r="N30" s="14"/>
    </row>
    <row r="31" spans="1:14">
      <c r="A31" s="78" t="s">
        <v>63</v>
      </c>
      <c r="B31" s="79">
        <f>SUMIFS('EXPENSE LOG'!$J$6:$J$505,'EXPENSE LOG'!$D$6:$D$505,$C$6,'EXPENSE LOG'!$E$6:$E$505,$A31,'EXPENSE LOG'!$C$6:$C$505,"&gt;="&amp;DATE($I$6,1,1),'EXPENSE LOG'!$C$6:$C$505,"&lt;"&amp;DATE($I$6+1,1,1))</f>
        <v>0</v>
      </c>
      <c r="C31" s="14"/>
      <c r="D31" s="14"/>
      <c r="E31" s="14"/>
      <c r="F31" s="14"/>
      <c r="G31" s="14"/>
      <c r="H31" s="14"/>
      <c r="I31" s="14"/>
      <c r="J31" s="14"/>
      <c r="K31" s="14"/>
      <c r="L31" s="14"/>
      <c r="M31" s="14"/>
      <c r="N31" s="14"/>
    </row>
    <row r="32" spans="1:14">
      <c r="A32" s="78" t="s">
        <v>70</v>
      </c>
      <c r="B32" s="79">
        <f>SUMIFS('EXPENSE LOG'!$J$6:$J$505,'EXPENSE LOG'!$D$6:$D$505,$C$6,'EXPENSE LOG'!$E$6:$E$505,$A32,'EXPENSE LOG'!$C$6:$C$505,"&gt;="&amp;DATE($I$6,1,1),'EXPENSE LOG'!$C$6:$C$505,"&lt;"&amp;DATE($I$6+1,1,1))</f>
        <v>0</v>
      </c>
      <c r="C32" s="14"/>
      <c r="D32" s="14"/>
      <c r="E32" s="14"/>
      <c r="F32" s="14"/>
      <c r="G32" s="14"/>
      <c r="H32" s="14"/>
      <c r="I32" s="14"/>
      <c r="J32" s="14"/>
      <c r="K32" s="14"/>
      <c r="L32" s="14"/>
      <c r="M32" s="14"/>
      <c r="N32" s="14"/>
    </row>
    <row r="33" spans="1:14">
      <c r="A33" s="78" t="s">
        <v>73</v>
      </c>
      <c r="B33" s="79">
        <f>SUMIFS('EXPENSE LOG'!$J$6:$J$505,'EXPENSE LOG'!$D$6:$D$505,$C$6,'EXPENSE LOG'!$E$6:$E$505,$A33,'EXPENSE LOG'!$C$6:$C$505,"&gt;="&amp;DATE($I$6,1,1),'EXPENSE LOG'!$C$6:$C$505,"&lt;"&amp;DATE($I$6+1,1,1))</f>
        <v>0</v>
      </c>
      <c r="C33" s="14"/>
      <c r="D33" s="14"/>
      <c r="E33" s="14"/>
      <c r="F33" s="14"/>
      <c r="G33" s="14"/>
      <c r="H33" s="14"/>
      <c r="I33" s="14"/>
      <c r="J33" s="14"/>
      <c r="K33" s="14"/>
      <c r="L33" s="14"/>
      <c r="M33" s="14"/>
      <c r="N33" s="14"/>
    </row>
    <row r="34" spans="1:14">
      <c r="A34" s="78" t="s">
        <v>76</v>
      </c>
      <c r="B34" s="79">
        <f>SUMIFS('EXPENSE LOG'!$J$6:$J$505,'EXPENSE LOG'!$D$6:$D$505,$C$6,'EXPENSE LOG'!$E$6:$E$505,$A34,'EXPENSE LOG'!$C$6:$C$505,"&gt;="&amp;DATE($I$6,1,1),'EXPENSE LOG'!$C$6:$C$505,"&lt;"&amp;DATE($I$6+1,1,1))</f>
        <v>43.43</v>
      </c>
      <c r="C34" s="14"/>
      <c r="D34" s="14"/>
      <c r="E34" s="14"/>
      <c r="F34" s="14"/>
      <c r="G34" s="14"/>
      <c r="H34" s="14"/>
      <c r="I34" s="14"/>
      <c r="J34" s="14"/>
      <c r="K34" s="14"/>
      <c r="L34" s="14"/>
      <c r="M34" s="14"/>
      <c r="N34" s="14"/>
    </row>
    <row r="35" spans="1:14">
      <c r="A35" s="78" t="s">
        <v>81</v>
      </c>
      <c r="B35" s="79">
        <f>SUMIFS('EXPENSE LOG'!$J$6:$J$505,'EXPENSE LOG'!$D$6:$D$505,$C$6,'EXPENSE LOG'!$E$6:$E$505,$A35,'EXPENSE LOG'!$C$6:$C$505,"&gt;="&amp;DATE($I$6,1,1),'EXPENSE LOG'!$C$6:$C$505,"&lt;"&amp;DATE($I$6+1,1,1))</f>
        <v>0</v>
      </c>
      <c r="C35" s="14"/>
      <c r="D35" s="14"/>
      <c r="E35" s="14"/>
      <c r="F35" s="14"/>
      <c r="G35" s="14"/>
      <c r="H35" s="14"/>
      <c r="I35" s="14"/>
      <c r="J35" s="14"/>
      <c r="K35" s="14"/>
      <c r="L35" s="14"/>
      <c r="M35" s="14"/>
      <c r="N35" s="14"/>
    </row>
    <row r="36" spans="1:14">
      <c r="A36" s="78" t="s">
        <v>85</v>
      </c>
      <c r="B36" s="79">
        <f>SUMIFS('EXPENSE LOG'!$J$6:$J$505,'EXPENSE LOG'!$D$6:$D$505,$C$6,'EXPENSE LOG'!$E$6:$E$505,$A36,'EXPENSE LOG'!$C$6:$C$505,"&gt;="&amp;DATE($I$6,1,1),'EXPENSE LOG'!$C$6:$C$505,"&lt;"&amp;DATE($I$6+1,1,1))</f>
        <v>0</v>
      </c>
      <c r="C36" s="14"/>
      <c r="D36" s="14"/>
      <c r="E36" s="14"/>
      <c r="F36" s="14"/>
      <c r="G36" s="14"/>
      <c r="H36" s="14"/>
      <c r="I36" s="14"/>
      <c r="J36" s="14"/>
      <c r="K36" s="14"/>
      <c r="L36" s="14"/>
      <c r="M36" s="14"/>
      <c r="N36" s="14"/>
    </row>
    <row r="37" spans="1:14">
      <c r="A37" s="78" t="s">
        <v>92</v>
      </c>
      <c r="B37" s="79">
        <f>SUMIFS('EXPENSE LOG'!$J$6:$J$505,'EXPENSE LOG'!$D$6:$D$505,$C$6,'EXPENSE LOG'!$E$6:$E$505,$A37,'EXPENSE LOG'!$C$6:$C$505,"&gt;="&amp;DATE($I$6,1,1),'EXPENSE LOG'!$C$6:$C$505,"&lt;"&amp;DATE($I$6+1,1,1))</f>
        <v>0</v>
      </c>
      <c r="C37" s="14"/>
      <c r="D37" s="14"/>
      <c r="E37" s="14"/>
      <c r="F37" s="14"/>
      <c r="G37" s="14"/>
      <c r="H37" s="14"/>
      <c r="I37" s="14"/>
      <c r="J37" s="14"/>
      <c r="K37" s="14"/>
      <c r="L37" s="14"/>
      <c r="M37" s="14"/>
      <c r="N37" s="14"/>
    </row>
    <row r="38" spans="1:14">
      <c r="A38" s="78" t="s">
        <v>98</v>
      </c>
      <c r="B38" s="79">
        <f>SUMIFS('EXPENSE LOG'!$J$6:$J$505,'EXPENSE LOG'!$D$6:$D$505,$C$6,'EXPENSE LOG'!$E$6:$E$505,$A38,'EXPENSE LOG'!$C$6:$C$505,"&gt;="&amp;DATE($I$6,1,1),'EXPENSE LOG'!$C$6:$C$505,"&lt;"&amp;DATE($I$6+1,1,1))</f>
        <v>0</v>
      </c>
      <c r="C38" s="14"/>
      <c r="D38" s="14"/>
      <c r="E38" s="14"/>
      <c r="F38" s="14"/>
      <c r="G38" s="14"/>
      <c r="H38" s="14"/>
      <c r="I38" s="14"/>
      <c r="J38" s="14"/>
      <c r="K38" s="14"/>
      <c r="L38" s="14"/>
      <c r="M38" s="14"/>
      <c r="N38" s="14"/>
    </row>
    <row r="39" spans="1:14">
      <c r="A39" s="78" t="s">
        <v>103</v>
      </c>
      <c r="B39" s="79">
        <f>SUMIFS('EXPENSE LOG'!$J$6:$J$505,'EXPENSE LOG'!$D$6:$D$505,$C$6,'EXPENSE LOG'!$E$6:$E$505,$A39,'EXPENSE LOG'!$C$6:$C$505,"&gt;="&amp;DATE($I$6,1,1),'EXPENSE LOG'!$C$6:$C$505,"&lt;"&amp;DATE($I$6+1,1,1))</f>
        <v>0</v>
      </c>
      <c r="C39" s="14"/>
      <c r="D39" s="14"/>
      <c r="E39" s="14"/>
      <c r="F39" s="14"/>
      <c r="G39" s="14"/>
      <c r="H39" s="14"/>
      <c r="I39" s="14"/>
      <c r="J39" s="14"/>
      <c r="K39" s="14"/>
      <c r="L39" s="14"/>
      <c r="M39" s="14"/>
      <c r="N39" s="14"/>
    </row>
    <row r="40" spans="1:14">
      <c r="A40" s="78" t="s">
        <v>106</v>
      </c>
      <c r="B40" s="79">
        <f>SUMIFS('EXPENSE LOG'!$J$6:$J$505,'EXPENSE LOG'!$D$6:$D$505,$C$6,'EXPENSE LOG'!$E$6:$E$505,$A40,'EXPENSE LOG'!$C$6:$C$505,"&gt;="&amp;DATE($I$6,1,1),'EXPENSE LOG'!$C$6:$C$505,"&lt;"&amp;DATE($I$6+1,1,1))</f>
        <v>0</v>
      </c>
      <c r="C40" s="14"/>
      <c r="D40" s="14"/>
      <c r="E40" s="14"/>
      <c r="F40" s="14"/>
      <c r="G40" s="14"/>
      <c r="H40" s="14"/>
      <c r="I40" s="14"/>
      <c r="J40" s="14"/>
      <c r="K40" s="14"/>
      <c r="L40" s="14"/>
      <c r="M40" s="14"/>
      <c r="N40" s="14"/>
    </row>
    <row r="41" spans="1:14">
      <c r="A41" s="78" t="s">
        <v>109</v>
      </c>
      <c r="B41" s="79">
        <f>SUMIFS('EXPENSE LOG'!$J$6:$J$505,'EXPENSE LOG'!$D$6:$D$505,$C$6,'EXPENSE LOG'!$E$6:$E$505,$A41,'EXPENSE LOG'!$C$6:$C$505,"&gt;="&amp;DATE($I$6,1,1),'EXPENSE LOG'!$C$6:$C$505,"&lt;"&amp;DATE($I$6+1,1,1))</f>
        <v>0</v>
      </c>
      <c r="C41" s="14"/>
      <c r="D41" s="14"/>
      <c r="E41" s="14"/>
      <c r="F41" s="14"/>
      <c r="G41" s="14"/>
      <c r="H41" s="14"/>
      <c r="I41" s="14"/>
      <c r="J41" s="14"/>
      <c r="K41" s="14"/>
      <c r="L41" s="14"/>
      <c r="M41" s="14"/>
      <c r="N41" s="14"/>
    </row>
    <row r="42" spans="1:14">
      <c r="A42" s="78" t="s">
        <v>114</v>
      </c>
      <c r="B42" s="79">
        <f>SUMIFS('EXPENSE LOG'!$J$6:$J$505,'EXPENSE LOG'!$D$6:$D$505,$C$6,'EXPENSE LOG'!$E$6:$E$505,$A42,'EXPENSE LOG'!$C$6:$C$505,"&gt;="&amp;DATE($I$6,1,1),'EXPENSE LOG'!$C$6:$C$505,"&lt;"&amp;DATE($I$6+1,1,1))</f>
        <v>0</v>
      </c>
      <c r="C42" s="14"/>
      <c r="D42" s="14"/>
      <c r="E42" s="14"/>
      <c r="F42" s="14"/>
      <c r="G42" s="14"/>
      <c r="H42" s="14"/>
      <c r="I42" s="14"/>
      <c r="J42" s="14"/>
      <c r="K42" s="14"/>
      <c r="L42" s="14"/>
      <c r="M42" s="14"/>
      <c r="N42" s="14"/>
    </row>
  </sheetData>
  <mergeCells count="16">
    <mergeCell ref="A28:D28"/>
    <mergeCell ref="A10:C10"/>
    <mergeCell ref="D10:F10"/>
    <mergeCell ref="G10:I10"/>
    <mergeCell ref="J10:L10"/>
    <mergeCell ref="M10:N10"/>
    <mergeCell ref="A8:C9"/>
    <mergeCell ref="D8:F9"/>
    <mergeCell ref="G8:I9"/>
    <mergeCell ref="J8:L9"/>
    <mergeCell ref="M8:N9"/>
    <mergeCell ref="A1:N2"/>
    <mergeCell ref="A3:N4"/>
    <mergeCell ref="A6:B6"/>
    <mergeCell ref="C6:F6"/>
    <mergeCell ref="G6:H6"/>
  </mergeCells>
  <conditionalFormatting sqref="B25:N25">
    <cfRule type="cellIs" dxfId="7" priority="1" operator="greaterThan">
      <formula>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42"/>
  <sheetViews>
    <sheetView showGridLines="0" workbookViewId="0">
      <selection activeCell="K28" sqref="K28"/>
    </sheetView>
  </sheetViews>
  <sheetFormatPr defaultRowHeight="14.25"/>
  <cols>
    <col min="1" max="1" width="23.875" customWidth="1"/>
    <col min="2" max="13" width="8.625" customWidth="1"/>
    <col min="14" max="14" width="10" customWidth="1"/>
  </cols>
  <sheetData>
    <row r="1" spans="1:14" ht="33" customHeight="1">
      <c r="A1" s="93" t="s">
        <v>159</v>
      </c>
      <c r="B1" s="93" t="s">
        <v>159</v>
      </c>
      <c r="C1" s="93" t="s">
        <v>159</v>
      </c>
      <c r="D1" s="93" t="s">
        <v>159</v>
      </c>
      <c r="E1" s="93" t="s">
        <v>159</v>
      </c>
      <c r="F1" s="93" t="s">
        <v>159</v>
      </c>
      <c r="G1" s="93" t="s">
        <v>159</v>
      </c>
      <c r="H1" s="93" t="s">
        <v>159</v>
      </c>
      <c r="I1" s="93" t="s">
        <v>159</v>
      </c>
      <c r="J1" s="93" t="s">
        <v>159</v>
      </c>
      <c r="K1" s="93" t="s">
        <v>159</v>
      </c>
      <c r="L1" s="93" t="s">
        <v>159</v>
      </c>
      <c r="M1" s="93" t="s">
        <v>159</v>
      </c>
      <c r="N1" s="93" t="s">
        <v>159</v>
      </c>
    </row>
    <row r="2" spans="1:14" ht="33" customHeight="1">
      <c r="A2" s="93" t="s">
        <v>159</v>
      </c>
      <c r="B2" s="93" t="s">
        <v>159</v>
      </c>
      <c r="C2" s="93" t="s">
        <v>159</v>
      </c>
      <c r="D2" s="93" t="s">
        <v>159</v>
      </c>
      <c r="E2" s="93" t="s">
        <v>159</v>
      </c>
      <c r="F2" s="93" t="s">
        <v>159</v>
      </c>
      <c r="G2" s="93" t="s">
        <v>159</v>
      </c>
      <c r="H2" s="93" t="s">
        <v>159</v>
      </c>
      <c r="I2" s="93" t="s">
        <v>159</v>
      </c>
      <c r="J2" s="93" t="s">
        <v>159</v>
      </c>
      <c r="K2" s="93" t="s">
        <v>159</v>
      </c>
      <c r="L2" s="93" t="s">
        <v>159</v>
      </c>
      <c r="M2" s="93" t="s">
        <v>159</v>
      </c>
      <c r="N2" s="93" t="s">
        <v>159</v>
      </c>
    </row>
    <row r="3" spans="1:14" ht="27" customHeight="1">
      <c r="A3" s="94" t="s">
        <v>155</v>
      </c>
      <c r="B3" s="94" t="s">
        <v>155</v>
      </c>
      <c r="C3" s="94" t="s">
        <v>155</v>
      </c>
      <c r="D3" s="94" t="s">
        <v>155</v>
      </c>
      <c r="E3" s="94" t="s">
        <v>155</v>
      </c>
      <c r="F3" s="94" t="s">
        <v>155</v>
      </c>
      <c r="G3" s="94" t="s">
        <v>155</v>
      </c>
      <c r="H3" s="94" t="s">
        <v>155</v>
      </c>
      <c r="I3" s="94" t="s">
        <v>155</v>
      </c>
      <c r="J3" s="94" t="s">
        <v>155</v>
      </c>
      <c r="K3" s="94" t="s">
        <v>155</v>
      </c>
      <c r="L3" s="94" t="s">
        <v>155</v>
      </c>
      <c r="M3" s="94" t="s">
        <v>155</v>
      </c>
      <c r="N3" s="94" t="s">
        <v>155</v>
      </c>
    </row>
    <row r="4" spans="1:14" ht="27" customHeight="1">
      <c r="A4" s="94" t="s">
        <v>155</v>
      </c>
      <c r="B4" s="94" t="s">
        <v>155</v>
      </c>
      <c r="C4" s="94" t="s">
        <v>155</v>
      </c>
      <c r="D4" s="94" t="s">
        <v>155</v>
      </c>
      <c r="E4" s="94" t="s">
        <v>155</v>
      </c>
      <c r="F4" s="94" t="s">
        <v>155</v>
      </c>
      <c r="G4" s="94" t="s">
        <v>155</v>
      </c>
      <c r="H4" s="94" t="s">
        <v>155</v>
      </c>
      <c r="I4" s="94" t="s">
        <v>155</v>
      </c>
      <c r="J4" s="94" t="s">
        <v>155</v>
      </c>
      <c r="K4" s="94" t="s">
        <v>155</v>
      </c>
      <c r="L4" s="94" t="s">
        <v>155</v>
      </c>
      <c r="M4" s="94" t="s">
        <v>155</v>
      </c>
      <c r="N4" s="94" t="s">
        <v>155</v>
      </c>
    </row>
    <row r="5" spans="1:14">
      <c r="A5" s="14"/>
      <c r="B5" s="14"/>
      <c r="C5" s="14"/>
      <c r="D5" s="14"/>
      <c r="E5" s="14"/>
      <c r="F5" s="14"/>
      <c r="G5" s="14"/>
      <c r="H5" s="14"/>
      <c r="I5" s="14"/>
      <c r="J5" s="14"/>
      <c r="K5" s="14"/>
      <c r="L5" s="14"/>
      <c r="M5" s="14"/>
      <c r="N5" s="14"/>
    </row>
    <row r="6" spans="1:14" ht="15.75">
      <c r="A6" s="126" t="s">
        <v>124</v>
      </c>
      <c r="B6" s="126" t="s">
        <v>124</v>
      </c>
      <c r="C6" s="153" t="str">
        <f>SETUP!$A$19</f>
        <v>Log house</v>
      </c>
      <c r="D6" s="153"/>
      <c r="E6" s="153"/>
      <c r="F6" s="153"/>
      <c r="G6" s="126" t="s">
        <v>54</v>
      </c>
      <c r="H6" s="126" t="s">
        <v>54</v>
      </c>
      <c r="I6" s="56">
        <f>SETUP!$B$8</f>
        <v>2026</v>
      </c>
      <c r="J6" s="14"/>
      <c r="K6" s="14"/>
      <c r="L6" s="14"/>
      <c r="M6" s="14"/>
      <c r="N6" s="14"/>
    </row>
    <row r="7" spans="1:14">
      <c r="A7" s="14"/>
      <c r="B7" s="14"/>
      <c r="C7" s="14"/>
      <c r="D7" s="14"/>
      <c r="E7" s="14"/>
      <c r="F7" s="14"/>
      <c r="G7" s="14"/>
      <c r="H7" s="14"/>
      <c r="I7" s="14"/>
      <c r="J7" s="14"/>
      <c r="K7" s="14"/>
      <c r="L7" s="14"/>
      <c r="M7" s="14"/>
      <c r="N7" s="14"/>
    </row>
    <row r="8" spans="1:14">
      <c r="A8" s="154">
        <f>N13</f>
        <v>864.99</v>
      </c>
      <c r="B8" s="155"/>
      <c r="C8" s="156"/>
      <c r="D8" s="160">
        <f>N14</f>
        <v>0</v>
      </c>
      <c r="E8" s="161"/>
      <c r="F8" s="162"/>
      <c r="G8" s="154">
        <f>N21</f>
        <v>0</v>
      </c>
      <c r="H8" s="155"/>
      <c r="I8" s="156"/>
      <c r="J8" s="160" t="str">
        <f>N23</f>
        <v/>
      </c>
      <c r="K8" s="161"/>
      <c r="L8" s="162"/>
      <c r="M8" s="166">
        <f>N19</f>
        <v>0</v>
      </c>
      <c r="N8" s="167"/>
    </row>
    <row r="9" spans="1:14">
      <c r="A9" s="157"/>
      <c r="B9" s="158"/>
      <c r="C9" s="159"/>
      <c r="D9" s="163"/>
      <c r="E9" s="164"/>
      <c r="F9" s="165"/>
      <c r="G9" s="157"/>
      <c r="H9" s="158"/>
      <c r="I9" s="159"/>
      <c r="J9" s="163"/>
      <c r="K9" s="164"/>
      <c r="L9" s="165"/>
      <c r="M9" s="168"/>
      <c r="N9" s="169"/>
    </row>
    <row r="10" spans="1:14">
      <c r="A10" s="151" t="s">
        <v>140</v>
      </c>
      <c r="B10" s="170" t="s">
        <v>140</v>
      </c>
      <c r="C10" s="152" t="s">
        <v>140</v>
      </c>
      <c r="D10" s="151" t="s">
        <v>109</v>
      </c>
      <c r="E10" s="170" t="s">
        <v>109</v>
      </c>
      <c r="F10" s="152" t="s">
        <v>109</v>
      </c>
      <c r="G10" s="151" t="s">
        <v>142</v>
      </c>
      <c r="H10" s="170" t="s">
        <v>142</v>
      </c>
      <c r="I10" s="152" t="s">
        <v>142</v>
      </c>
      <c r="J10" s="151" t="s">
        <v>144</v>
      </c>
      <c r="K10" s="170" t="s">
        <v>144</v>
      </c>
      <c r="L10" s="152" t="s">
        <v>144</v>
      </c>
      <c r="M10" s="151" t="s">
        <v>141</v>
      </c>
      <c r="N10" s="152" t="s">
        <v>141</v>
      </c>
    </row>
    <row r="11" spans="1:14">
      <c r="A11" s="14"/>
      <c r="B11" s="14"/>
      <c r="C11" s="14"/>
      <c r="D11" s="14"/>
      <c r="E11" s="14"/>
      <c r="F11" s="14"/>
      <c r="G11" s="14"/>
      <c r="H11" s="14"/>
      <c r="I11" s="14"/>
      <c r="J11" s="14"/>
      <c r="K11" s="14"/>
      <c r="L11" s="14"/>
      <c r="M11" s="14"/>
      <c r="N11" s="14"/>
    </row>
    <row r="12" spans="1:14" ht="25.5" customHeight="1">
      <c r="A12" s="4" t="s">
        <v>146</v>
      </c>
      <c r="B12" s="13">
        <f>DATE($I$6,1,1)</f>
        <v>46023</v>
      </c>
      <c r="C12" s="13">
        <f>DATE($I$6,2,1)</f>
        <v>46054</v>
      </c>
      <c r="D12" s="13">
        <f>DATE($I$6,3,1)</f>
        <v>46082</v>
      </c>
      <c r="E12" s="13">
        <f>DATE($I$6,4,1)</f>
        <v>46113</v>
      </c>
      <c r="F12" s="13">
        <f>DATE($I$6,5,1)</f>
        <v>46143</v>
      </c>
      <c r="G12" s="13">
        <f>DATE($I$6,6,1)</f>
        <v>46174</v>
      </c>
      <c r="H12" s="13">
        <f>DATE($I$6,7,1)</f>
        <v>46204</v>
      </c>
      <c r="I12" s="13">
        <f>DATE($I$6,8,1)</f>
        <v>46235</v>
      </c>
      <c r="J12" s="13">
        <f>DATE($I$6,9,1)</f>
        <v>46266</v>
      </c>
      <c r="K12" s="13">
        <f>DATE($I$6,10,1)</f>
        <v>46296</v>
      </c>
      <c r="L12" s="13">
        <f>DATE($I$6,11,1)</f>
        <v>46327</v>
      </c>
      <c r="M12" s="13">
        <f>DATE($I$6,12,1)</f>
        <v>46357</v>
      </c>
      <c r="N12" s="4" t="s">
        <v>147</v>
      </c>
    </row>
    <row r="13" spans="1:14" ht="15">
      <c r="A13" s="57" t="s">
        <v>148</v>
      </c>
      <c r="B13" s="73">
        <f>SUMIFS('EXPENSE LOG'!$J$6:$J$505,'EXPENSE LOG'!$C$6:$C$505,B$12,'EXPENSE LOG'!$D$6:$D$505,$C$6,'EXPENSE LOG'!$F$6:$F$505,"Operating")</f>
        <v>7.99</v>
      </c>
      <c r="C13" s="73">
        <f>SUMIFS('EXPENSE LOG'!$J$6:$J$505,'EXPENSE LOG'!$C$6:$C$505,C$12,'EXPENSE LOG'!$D$6:$D$505,$C$6,'EXPENSE LOG'!$F$6:$F$505,"Operating")</f>
        <v>600</v>
      </c>
      <c r="D13" s="73">
        <f>SUMIFS('EXPENSE LOG'!$J$6:$J$505,'EXPENSE LOG'!$C$6:$C$505,D$12,'EXPENSE LOG'!$D$6:$D$505,$C$6,'EXPENSE LOG'!$F$6:$F$505,"Operating")</f>
        <v>250</v>
      </c>
      <c r="E13" s="73">
        <f>SUMIFS('EXPENSE LOG'!$J$6:$J$505,'EXPENSE LOG'!$C$6:$C$505,E$12,'EXPENSE LOG'!$D$6:$D$505,$C$6,'EXPENSE LOG'!$F$6:$F$505,"Operating")</f>
        <v>7</v>
      </c>
      <c r="F13" s="73">
        <f>SUMIFS('EXPENSE LOG'!$J$6:$J$505,'EXPENSE LOG'!$C$6:$C$505,F$12,'EXPENSE LOG'!$D$6:$D$505,$C$6,'EXPENSE LOG'!$F$6:$F$505,"Operating")</f>
        <v>0</v>
      </c>
      <c r="G13" s="73">
        <f>SUMIFS('EXPENSE LOG'!$J$6:$J$505,'EXPENSE LOG'!$C$6:$C$505,G$12,'EXPENSE LOG'!$D$6:$D$505,$C$6,'EXPENSE LOG'!$F$6:$F$505,"Operating")</f>
        <v>0</v>
      </c>
      <c r="H13" s="73">
        <f>SUMIFS('EXPENSE LOG'!$J$6:$J$505,'EXPENSE LOG'!$C$6:$C$505,H$12,'EXPENSE LOG'!$D$6:$D$505,$C$6,'EXPENSE LOG'!$F$6:$F$505,"Operating")</f>
        <v>0</v>
      </c>
      <c r="I13" s="73">
        <f>SUMIFS('EXPENSE LOG'!$J$6:$J$505,'EXPENSE LOG'!$C$6:$C$505,I$12,'EXPENSE LOG'!$D$6:$D$505,$C$6,'EXPENSE LOG'!$F$6:$F$505,"Operating")</f>
        <v>0</v>
      </c>
      <c r="J13" s="73">
        <f>SUMIFS('EXPENSE LOG'!$J$6:$J$505,'EXPENSE LOG'!$C$6:$C$505,J$12,'EXPENSE LOG'!$D$6:$D$505,$C$6,'EXPENSE LOG'!$F$6:$F$505,"Operating")</f>
        <v>0</v>
      </c>
      <c r="K13" s="73">
        <f>SUMIFS('EXPENSE LOG'!$J$6:$J$505,'EXPENSE LOG'!$C$6:$C$505,K$12,'EXPENSE LOG'!$D$6:$D$505,$C$6,'EXPENSE LOG'!$F$6:$F$505,"Operating")</f>
        <v>0</v>
      </c>
      <c r="L13" s="73">
        <f>SUMIFS('EXPENSE LOG'!$J$6:$J$505,'EXPENSE LOG'!$C$6:$C$505,L$12,'EXPENSE LOG'!$D$6:$D$505,$C$6,'EXPENSE LOG'!$F$6:$F$505,"Operating")</f>
        <v>0</v>
      </c>
      <c r="M13" s="73">
        <f>SUMIFS('EXPENSE LOG'!$J$6:$J$505,'EXPENSE LOG'!$C$6:$C$505,M$12,'EXPENSE LOG'!$D$6:$D$505,$C$6,'EXPENSE LOG'!$F$6:$F$505,"Operating")</f>
        <v>0</v>
      </c>
      <c r="N13" s="73">
        <f>SUM(B13:M13)</f>
        <v>864.99</v>
      </c>
    </row>
    <row r="14" spans="1:14" ht="15">
      <c r="A14" s="59" t="s">
        <v>109</v>
      </c>
      <c r="B14" s="74">
        <f>SUMIFS('EXPENSE LOG'!$J$6:$J$505,'EXPENSE LOG'!$C$6:$C$505,B$12,'EXPENSE LOG'!$D$6:$D$505,$C$6,'EXPENSE LOG'!$F$6:$F$505,"Capital")</f>
        <v>0</v>
      </c>
      <c r="C14" s="74">
        <f>SUMIFS('EXPENSE LOG'!$J$6:$J$505,'EXPENSE LOG'!$C$6:$C$505,C$12,'EXPENSE LOG'!$D$6:$D$505,$C$6,'EXPENSE LOG'!$F$6:$F$505,"Capital")</f>
        <v>0</v>
      </c>
      <c r="D14" s="74">
        <f>SUMIFS('EXPENSE LOG'!$J$6:$J$505,'EXPENSE LOG'!$C$6:$C$505,D$12,'EXPENSE LOG'!$D$6:$D$505,$C$6,'EXPENSE LOG'!$F$6:$F$505,"Capital")</f>
        <v>0</v>
      </c>
      <c r="E14" s="74">
        <f>SUMIFS('EXPENSE LOG'!$J$6:$J$505,'EXPENSE LOG'!$C$6:$C$505,E$12,'EXPENSE LOG'!$D$6:$D$505,$C$6,'EXPENSE LOG'!$F$6:$F$505,"Capital")</f>
        <v>0</v>
      </c>
      <c r="F14" s="74">
        <f>SUMIFS('EXPENSE LOG'!$J$6:$J$505,'EXPENSE LOG'!$C$6:$C$505,F$12,'EXPENSE LOG'!$D$6:$D$505,$C$6,'EXPENSE LOG'!$F$6:$F$505,"Capital")</f>
        <v>0</v>
      </c>
      <c r="G14" s="74">
        <f>SUMIFS('EXPENSE LOG'!$J$6:$J$505,'EXPENSE LOG'!$C$6:$C$505,G$12,'EXPENSE LOG'!$D$6:$D$505,$C$6,'EXPENSE LOG'!$F$6:$F$505,"Capital")</f>
        <v>0</v>
      </c>
      <c r="H14" s="74">
        <f>SUMIFS('EXPENSE LOG'!$J$6:$J$505,'EXPENSE LOG'!$C$6:$C$505,H$12,'EXPENSE LOG'!$D$6:$D$505,$C$6,'EXPENSE LOG'!$F$6:$F$505,"Capital")</f>
        <v>0</v>
      </c>
      <c r="I14" s="74">
        <f>SUMIFS('EXPENSE LOG'!$J$6:$J$505,'EXPENSE LOG'!$C$6:$C$505,I$12,'EXPENSE LOG'!$D$6:$D$505,$C$6,'EXPENSE LOG'!$F$6:$F$505,"Capital")</f>
        <v>0</v>
      </c>
      <c r="J14" s="74">
        <f>SUMIFS('EXPENSE LOG'!$J$6:$J$505,'EXPENSE LOG'!$C$6:$C$505,J$12,'EXPENSE LOG'!$D$6:$D$505,$C$6,'EXPENSE LOG'!$F$6:$F$505,"Capital")</f>
        <v>0</v>
      </c>
      <c r="K14" s="74">
        <f>SUMIFS('EXPENSE LOG'!$J$6:$J$505,'EXPENSE LOG'!$C$6:$C$505,K$12,'EXPENSE LOG'!$D$6:$D$505,$C$6,'EXPENSE LOG'!$F$6:$F$505,"Capital")</f>
        <v>0</v>
      </c>
      <c r="L14" s="74">
        <f>SUMIFS('EXPENSE LOG'!$J$6:$J$505,'EXPENSE LOG'!$C$6:$C$505,L$12,'EXPENSE LOG'!$D$6:$D$505,$C$6,'EXPENSE LOG'!$F$6:$F$505,"Capital")</f>
        <v>0</v>
      </c>
      <c r="M14" s="74">
        <f>SUMIFS('EXPENSE LOG'!$J$6:$J$505,'EXPENSE LOG'!$C$6:$C$505,M$12,'EXPENSE LOG'!$D$6:$D$505,$C$6,'EXPENSE LOG'!$F$6:$F$505,"Capital")</f>
        <v>0</v>
      </c>
      <c r="N14" s="74">
        <f>SUM(B14:M14)</f>
        <v>0</v>
      </c>
    </row>
    <row r="15" spans="1:14" ht="15">
      <c r="A15" s="59" t="s">
        <v>149</v>
      </c>
      <c r="B15" s="74">
        <f t="shared" ref="B15:M15" si="0">B13+B14</f>
        <v>7.99</v>
      </c>
      <c r="C15" s="74">
        <f t="shared" si="0"/>
        <v>600</v>
      </c>
      <c r="D15" s="74">
        <f t="shared" si="0"/>
        <v>250</v>
      </c>
      <c r="E15" s="74">
        <f t="shared" si="0"/>
        <v>7</v>
      </c>
      <c r="F15" s="74">
        <f t="shared" si="0"/>
        <v>0</v>
      </c>
      <c r="G15" s="74">
        <f t="shared" si="0"/>
        <v>0</v>
      </c>
      <c r="H15" s="74">
        <f t="shared" si="0"/>
        <v>0</v>
      </c>
      <c r="I15" s="74">
        <f t="shared" si="0"/>
        <v>0</v>
      </c>
      <c r="J15" s="74">
        <f t="shared" si="0"/>
        <v>0</v>
      </c>
      <c r="K15" s="74">
        <f t="shared" si="0"/>
        <v>0</v>
      </c>
      <c r="L15" s="74">
        <f t="shared" si="0"/>
        <v>0</v>
      </c>
      <c r="M15" s="74">
        <f t="shared" si="0"/>
        <v>0</v>
      </c>
      <c r="N15" s="74">
        <f>SUM(B15:M15)</f>
        <v>864.99</v>
      </c>
    </row>
    <row r="16" spans="1:14">
      <c r="A16" s="63"/>
      <c r="B16" s="75"/>
      <c r="C16" s="75"/>
      <c r="D16" s="75"/>
      <c r="E16" s="75"/>
      <c r="F16" s="75"/>
      <c r="G16" s="75"/>
      <c r="H16" s="75"/>
      <c r="I16" s="75"/>
      <c r="J16" s="75"/>
      <c r="K16" s="75"/>
      <c r="L16" s="75"/>
      <c r="M16" s="75"/>
      <c r="N16" s="75"/>
    </row>
    <row r="17" spans="1:14">
      <c r="A17" s="63" t="s">
        <v>70</v>
      </c>
      <c r="B17" s="75">
        <f>SUMIFS('EXPENSE LOG'!$J$6:$J$505,'EXPENSE LOG'!$C$6:$C$505,B$12,'EXPENSE LOG'!$D$6:$D$505,$C$6,'EXPENSE LOG'!$E$6:$E$505,$A17)</f>
        <v>0</v>
      </c>
      <c r="C17" s="75">
        <f>SUMIFS('EXPENSE LOG'!$J$6:$J$505,'EXPENSE LOG'!$C$6:$C$505,C$12,'EXPENSE LOG'!$D$6:$D$505,$C$6,'EXPENSE LOG'!$E$6:$E$505,$A17)</f>
        <v>0</v>
      </c>
      <c r="D17" s="75">
        <f>SUMIFS('EXPENSE LOG'!$J$6:$J$505,'EXPENSE LOG'!$C$6:$C$505,D$12,'EXPENSE LOG'!$D$6:$D$505,$C$6,'EXPENSE LOG'!$E$6:$E$505,$A17)</f>
        <v>0</v>
      </c>
      <c r="E17" s="75">
        <f>SUMIFS('EXPENSE LOG'!$J$6:$J$505,'EXPENSE LOG'!$C$6:$C$505,E$12,'EXPENSE LOG'!$D$6:$D$505,$C$6,'EXPENSE LOG'!$E$6:$E$505,$A17)</f>
        <v>0</v>
      </c>
      <c r="F17" s="75">
        <f>SUMIFS('EXPENSE LOG'!$J$6:$J$505,'EXPENSE LOG'!$C$6:$C$505,F$12,'EXPENSE LOG'!$D$6:$D$505,$C$6,'EXPENSE LOG'!$E$6:$E$505,$A17)</f>
        <v>0</v>
      </c>
      <c r="G17" s="75">
        <f>SUMIFS('EXPENSE LOG'!$J$6:$J$505,'EXPENSE LOG'!$C$6:$C$505,G$12,'EXPENSE LOG'!$D$6:$D$505,$C$6,'EXPENSE LOG'!$E$6:$E$505,$A17)</f>
        <v>0</v>
      </c>
      <c r="H17" s="75">
        <f>SUMIFS('EXPENSE LOG'!$J$6:$J$505,'EXPENSE LOG'!$C$6:$C$505,H$12,'EXPENSE LOG'!$D$6:$D$505,$C$6,'EXPENSE LOG'!$E$6:$E$505,$A17)</f>
        <v>0</v>
      </c>
      <c r="I17" s="75">
        <f>SUMIFS('EXPENSE LOG'!$J$6:$J$505,'EXPENSE LOG'!$C$6:$C$505,I$12,'EXPENSE LOG'!$D$6:$D$505,$C$6,'EXPENSE LOG'!$E$6:$E$505,$A17)</f>
        <v>0</v>
      </c>
      <c r="J17" s="75">
        <f>SUMIFS('EXPENSE LOG'!$J$6:$J$505,'EXPENSE LOG'!$C$6:$C$505,J$12,'EXPENSE LOG'!$D$6:$D$505,$C$6,'EXPENSE LOG'!$E$6:$E$505,$A17)</f>
        <v>0</v>
      </c>
      <c r="K17" s="75">
        <f>SUMIFS('EXPENSE LOG'!$J$6:$J$505,'EXPENSE LOG'!$C$6:$C$505,K$12,'EXPENSE LOG'!$D$6:$D$505,$C$6,'EXPENSE LOG'!$E$6:$E$505,$A17)</f>
        <v>0</v>
      </c>
      <c r="L17" s="75">
        <f>SUMIFS('EXPENSE LOG'!$J$6:$J$505,'EXPENSE LOG'!$C$6:$C$505,L$12,'EXPENSE LOG'!$D$6:$D$505,$C$6,'EXPENSE LOG'!$E$6:$E$505,$A17)</f>
        <v>0</v>
      </c>
      <c r="M17" s="75">
        <f>SUMIFS('EXPENSE LOG'!$J$6:$J$505,'EXPENSE LOG'!$C$6:$C$505,M$12,'EXPENSE LOG'!$D$6:$D$505,$C$6,'EXPENSE LOG'!$E$6:$E$505,$A17)</f>
        <v>0</v>
      </c>
      <c r="N17" s="75">
        <f>SUM(B17:M17)</f>
        <v>0</v>
      </c>
    </row>
    <row r="18" spans="1:14">
      <c r="A18" s="63" t="s">
        <v>73</v>
      </c>
      <c r="B18" s="75">
        <f>SUMIFS('EXPENSE LOG'!$J$6:$J$505,'EXPENSE LOG'!$C$6:$C$505,B$12,'EXPENSE LOG'!$D$6:$D$505,$C$6,'EXPENSE LOG'!$E$6:$E$505,$A18)</f>
        <v>7.99</v>
      </c>
      <c r="C18" s="75">
        <f>SUMIFS('EXPENSE LOG'!$J$6:$J$505,'EXPENSE LOG'!$C$6:$C$505,C$12,'EXPENSE LOG'!$D$6:$D$505,$C$6,'EXPENSE LOG'!$E$6:$E$505,$A18)</f>
        <v>0</v>
      </c>
      <c r="D18" s="75">
        <f>SUMIFS('EXPENSE LOG'!$J$6:$J$505,'EXPENSE LOG'!$C$6:$C$505,D$12,'EXPENSE LOG'!$D$6:$D$505,$C$6,'EXPENSE LOG'!$E$6:$E$505,$A18)</f>
        <v>0</v>
      </c>
      <c r="E18" s="75">
        <f>SUMIFS('EXPENSE LOG'!$J$6:$J$505,'EXPENSE LOG'!$C$6:$C$505,E$12,'EXPENSE LOG'!$D$6:$D$505,$C$6,'EXPENSE LOG'!$E$6:$E$505,$A18)</f>
        <v>0</v>
      </c>
      <c r="F18" s="75">
        <f>SUMIFS('EXPENSE LOG'!$J$6:$J$505,'EXPENSE LOG'!$C$6:$C$505,F$12,'EXPENSE LOG'!$D$6:$D$505,$C$6,'EXPENSE LOG'!$E$6:$E$505,$A18)</f>
        <v>0</v>
      </c>
      <c r="G18" s="75">
        <f>SUMIFS('EXPENSE LOG'!$J$6:$J$505,'EXPENSE LOG'!$C$6:$C$505,G$12,'EXPENSE LOG'!$D$6:$D$505,$C$6,'EXPENSE LOG'!$E$6:$E$505,$A18)</f>
        <v>0</v>
      </c>
      <c r="H18" s="75">
        <f>SUMIFS('EXPENSE LOG'!$J$6:$J$505,'EXPENSE LOG'!$C$6:$C$505,H$12,'EXPENSE LOG'!$D$6:$D$505,$C$6,'EXPENSE LOG'!$E$6:$E$505,$A18)</f>
        <v>0</v>
      </c>
      <c r="I18" s="75">
        <f>SUMIFS('EXPENSE LOG'!$J$6:$J$505,'EXPENSE LOG'!$C$6:$C$505,I$12,'EXPENSE LOG'!$D$6:$D$505,$C$6,'EXPENSE LOG'!$E$6:$E$505,$A18)</f>
        <v>0</v>
      </c>
      <c r="J18" s="75">
        <f>SUMIFS('EXPENSE LOG'!$J$6:$J$505,'EXPENSE LOG'!$C$6:$C$505,J$12,'EXPENSE LOG'!$D$6:$D$505,$C$6,'EXPENSE LOG'!$E$6:$E$505,$A18)</f>
        <v>0</v>
      </c>
      <c r="K18" s="75">
        <f>SUMIFS('EXPENSE LOG'!$J$6:$J$505,'EXPENSE LOG'!$C$6:$C$505,K$12,'EXPENSE LOG'!$D$6:$D$505,$C$6,'EXPENSE LOG'!$E$6:$E$505,$A18)</f>
        <v>0</v>
      </c>
      <c r="L18" s="75">
        <f>SUMIFS('EXPENSE LOG'!$J$6:$J$505,'EXPENSE LOG'!$C$6:$C$505,L$12,'EXPENSE LOG'!$D$6:$D$505,$C$6,'EXPENSE LOG'!$E$6:$E$505,$A18)</f>
        <v>0</v>
      </c>
      <c r="M18" s="75">
        <f>SUMIFS('EXPENSE LOG'!$J$6:$J$505,'EXPENSE LOG'!$C$6:$C$505,M$12,'EXPENSE LOG'!$D$6:$D$505,$C$6,'EXPENSE LOG'!$E$6:$E$505,$A18)</f>
        <v>0</v>
      </c>
      <c r="N18" s="75">
        <f>SUM(B18:M18)</f>
        <v>7.99</v>
      </c>
    </row>
    <row r="19" spans="1:14" ht="15">
      <c r="A19" s="59" t="s">
        <v>136</v>
      </c>
      <c r="B19" s="76">
        <f>SUMIFS('MONTHLY INPUTS'!$C$6:$C$205,'MONTHLY INPUTS'!$A$6:$A$205,B$12,'MONTHLY INPUTS'!$B$6:$B$205,$C$6)</f>
        <v>0</v>
      </c>
      <c r="C19" s="76">
        <f>SUMIFS('MONTHLY INPUTS'!$C$6:$C$205,'MONTHLY INPUTS'!$A$6:$A$205,C$12,'MONTHLY INPUTS'!$B$6:$B$205,$C$6)</f>
        <v>0</v>
      </c>
      <c r="D19" s="76">
        <f>SUMIFS('MONTHLY INPUTS'!$C$6:$C$205,'MONTHLY INPUTS'!$A$6:$A$205,D$12,'MONTHLY INPUTS'!$B$6:$B$205,$C$6)</f>
        <v>0</v>
      </c>
      <c r="E19" s="76">
        <f>SUMIFS('MONTHLY INPUTS'!$C$6:$C$205,'MONTHLY INPUTS'!$A$6:$A$205,E$12,'MONTHLY INPUTS'!$B$6:$B$205,$C$6)</f>
        <v>0</v>
      </c>
      <c r="F19" s="76">
        <f>SUMIFS('MONTHLY INPUTS'!$C$6:$C$205,'MONTHLY INPUTS'!$A$6:$A$205,F$12,'MONTHLY INPUTS'!$B$6:$B$205,$C$6)</f>
        <v>0</v>
      </c>
      <c r="G19" s="76">
        <f>SUMIFS('MONTHLY INPUTS'!$C$6:$C$205,'MONTHLY INPUTS'!$A$6:$A$205,G$12,'MONTHLY INPUTS'!$B$6:$B$205,$C$6)</f>
        <v>0</v>
      </c>
      <c r="H19" s="76">
        <f>SUMIFS('MONTHLY INPUTS'!$C$6:$C$205,'MONTHLY INPUTS'!$A$6:$A$205,H$12,'MONTHLY INPUTS'!$B$6:$B$205,$C$6)</f>
        <v>0</v>
      </c>
      <c r="I19" s="76">
        <f>SUMIFS('MONTHLY INPUTS'!$C$6:$C$205,'MONTHLY INPUTS'!$A$6:$A$205,I$12,'MONTHLY INPUTS'!$B$6:$B$205,$C$6)</f>
        <v>0</v>
      </c>
      <c r="J19" s="76">
        <f>SUMIFS('MONTHLY INPUTS'!$C$6:$C$205,'MONTHLY INPUTS'!$A$6:$A$205,J$12,'MONTHLY INPUTS'!$B$6:$B$205,$C$6)</f>
        <v>0</v>
      </c>
      <c r="K19" s="76">
        <f>SUMIFS('MONTHLY INPUTS'!$C$6:$C$205,'MONTHLY INPUTS'!$A$6:$A$205,K$12,'MONTHLY INPUTS'!$B$6:$B$205,$C$6)</f>
        <v>0</v>
      </c>
      <c r="L19" s="76">
        <f>SUMIFS('MONTHLY INPUTS'!$C$6:$C$205,'MONTHLY INPUTS'!$A$6:$A$205,L$12,'MONTHLY INPUTS'!$B$6:$B$205,$C$6)</f>
        <v>0</v>
      </c>
      <c r="M19" s="76">
        <f>SUMIFS('MONTHLY INPUTS'!$C$6:$C$205,'MONTHLY INPUTS'!$A$6:$A$205,M$12,'MONTHLY INPUTS'!$B$6:$B$205,$C$6)</f>
        <v>0</v>
      </c>
      <c r="N19" s="76">
        <f>SUM(B19:M19)</f>
        <v>0</v>
      </c>
    </row>
    <row r="20" spans="1:14">
      <c r="A20" s="63" t="s">
        <v>137</v>
      </c>
      <c r="B20" s="77">
        <f>SUMIFS('MONTHLY INPUTS'!$D$6:$D$205,'MONTHLY INPUTS'!$A$6:$A$205,B$12,'MONTHLY INPUTS'!$B$6:$B$205,$C$6)</f>
        <v>0</v>
      </c>
      <c r="C20" s="77">
        <f>SUMIFS('MONTHLY INPUTS'!$D$6:$D$205,'MONTHLY INPUTS'!$A$6:$A$205,C$12,'MONTHLY INPUTS'!$B$6:$B$205,$C$6)</f>
        <v>0</v>
      </c>
      <c r="D20" s="77">
        <f>SUMIFS('MONTHLY INPUTS'!$D$6:$D$205,'MONTHLY INPUTS'!$A$6:$A$205,D$12,'MONTHLY INPUTS'!$B$6:$B$205,$C$6)</f>
        <v>0</v>
      </c>
      <c r="E20" s="77">
        <f>SUMIFS('MONTHLY INPUTS'!$D$6:$D$205,'MONTHLY INPUTS'!$A$6:$A$205,E$12,'MONTHLY INPUTS'!$B$6:$B$205,$C$6)</f>
        <v>0</v>
      </c>
      <c r="F20" s="77">
        <f>SUMIFS('MONTHLY INPUTS'!$D$6:$D$205,'MONTHLY INPUTS'!$A$6:$A$205,F$12,'MONTHLY INPUTS'!$B$6:$B$205,$C$6)</f>
        <v>0</v>
      </c>
      <c r="G20" s="77">
        <f>SUMIFS('MONTHLY INPUTS'!$D$6:$D$205,'MONTHLY INPUTS'!$A$6:$A$205,G$12,'MONTHLY INPUTS'!$B$6:$B$205,$C$6)</f>
        <v>0</v>
      </c>
      <c r="H20" s="77">
        <f>SUMIFS('MONTHLY INPUTS'!$D$6:$D$205,'MONTHLY INPUTS'!$A$6:$A$205,H$12,'MONTHLY INPUTS'!$B$6:$B$205,$C$6)</f>
        <v>0</v>
      </c>
      <c r="I20" s="77">
        <f>SUMIFS('MONTHLY INPUTS'!$D$6:$D$205,'MONTHLY INPUTS'!$A$6:$A$205,I$12,'MONTHLY INPUTS'!$B$6:$B$205,$C$6)</f>
        <v>0</v>
      </c>
      <c r="J20" s="77">
        <f>SUMIFS('MONTHLY INPUTS'!$D$6:$D$205,'MONTHLY INPUTS'!$A$6:$A$205,J$12,'MONTHLY INPUTS'!$B$6:$B$205,$C$6)</f>
        <v>0</v>
      </c>
      <c r="K20" s="77">
        <f>SUMIFS('MONTHLY INPUTS'!$D$6:$D$205,'MONTHLY INPUTS'!$A$6:$A$205,K$12,'MONTHLY INPUTS'!$B$6:$B$205,$C$6)</f>
        <v>0</v>
      </c>
      <c r="L20" s="77">
        <f>SUMIFS('MONTHLY INPUTS'!$D$6:$D$205,'MONTHLY INPUTS'!$A$6:$A$205,L$12,'MONTHLY INPUTS'!$B$6:$B$205,$C$6)</f>
        <v>0</v>
      </c>
      <c r="M20" s="77">
        <f>SUMIFS('MONTHLY INPUTS'!$D$6:$D$205,'MONTHLY INPUTS'!$A$6:$A$205,M$12,'MONTHLY INPUTS'!$B$6:$B$205,$C$6)</f>
        <v>0</v>
      </c>
      <c r="N20" s="77">
        <f>SUM(B20:M20)</f>
        <v>0</v>
      </c>
    </row>
    <row r="21" spans="1:14" ht="15">
      <c r="A21" s="59" t="s">
        <v>142</v>
      </c>
      <c r="B21" s="66">
        <f t="shared" ref="B21:M21" si="1">B20-B17</f>
        <v>0</v>
      </c>
      <c r="C21" s="66">
        <f t="shared" si="1"/>
        <v>0</v>
      </c>
      <c r="D21" s="66">
        <f t="shared" si="1"/>
        <v>0</v>
      </c>
      <c r="E21" s="66">
        <f t="shared" si="1"/>
        <v>0</v>
      </c>
      <c r="F21" s="66">
        <f t="shared" si="1"/>
        <v>0</v>
      </c>
      <c r="G21" s="66">
        <f t="shared" si="1"/>
        <v>0</v>
      </c>
      <c r="H21" s="66">
        <f t="shared" si="1"/>
        <v>0</v>
      </c>
      <c r="I21" s="66">
        <f t="shared" si="1"/>
        <v>0</v>
      </c>
      <c r="J21" s="66">
        <f t="shared" si="1"/>
        <v>0</v>
      </c>
      <c r="K21" s="66">
        <f t="shared" si="1"/>
        <v>0</v>
      </c>
      <c r="L21" s="66">
        <f t="shared" si="1"/>
        <v>0</v>
      </c>
      <c r="M21" s="66">
        <f t="shared" si="1"/>
        <v>0</v>
      </c>
      <c r="N21" s="66">
        <f>SUM(B21:M21)</f>
        <v>0</v>
      </c>
    </row>
    <row r="22" spans="1:14" ht="15">
      <c r="A22" s="59" t="s">
        <v>143</v>
      </c>
      <c r="B22" s="67" t="str">
        <f t="shared" ref="B22:N22" si="2">IFERROR(B21/B20,"")</f>
        <v/>
      </c>
      <c r="C22" s="67" t="str">
        <f t="shared" si="2"/>
        <v/>
      </c>
      <c r="D22" s="67" t="str">
        <f t="shared" si="2"/>
        <v/>
      </c>
      <c r="E22" s="67" t="str">
        <f t="shared" si="2"/>
        <v/>
      </c>
      <c r="F22" s="67" t="str">
        <f t="shared" si="2"/>
        <v/>
      </c>
      <c r="G22" s="67" t="str">
        <f t="shared" si="2"/>
        <v/>
      </c>
      <c r="H22" s="67" t="str">
        <f t="shared" si="2"/>
        <v/>
      </c>
      <c r="I22" s="67" t="str">
        <f t="shared" si="2"/>
        <v/>
      </c>
      <c r="J22" s="67" t="str">
        <f t="shared" si="2"/>
        <v/>
      </c>
      <c r="K22" s="67" t="str">
        <f t="shared" si="2"/>
        <v/>
      </c>
      <c r="L22" s="67" t="str">
        <f t="shared" si="2"/>
        <v/>
      </c>
      <c r="M22" s="67" t="str">
        <f t="shared" si="2"/>
        <v/>
      </c>
      <c r="N22" s="67" t="str">
        <f t="shared" si="2"/>
        <v/>
      </c>
    </row>
    <row r="23" spans="1:14" ht="15">
      <c r="A23" s="59" t="s">
        <v>151</v>
      </c>
      <c r="B23" s="66" t="str">
        <f>IFERROR(SUMIFS('EXPENSE LOG'!$J$6:$J$505,'EXPENSE LOG'!$C$6:$C$505,B$12,'EXPENSE LOG'!$D$6:$D$505,$C$6,'EXPENSE LOG'!$F$6:$F$505,"Operating",'EXPENSE LOG'!$G$6:$G$505,"Direct")/B19,"")</f>
        <v/>
      </c>
      <c r="C23" s="66" t="str">
        <f>IFERROR(SUMIFS('EXPENSE LOG'!$J$6:$J$505,'EXPENSE LOG'!$C$6:$C$505,C$12,'EXPENSE LOG'!$D$6:$D$505,$C$6,'EXPENSE LOG'!$F$6:$F$505,"Operating",'EXPENSE LOG'!$G$6:$G$505,"Direct")/C19,"")</f>
        <v/>
      </c>
      <c r="D23" s="66" t="str">
        <f>IFERROR(SUMIFS('EXPENSE LOG'!$J$6:$J$505,'EXPENSE LOG'!$C$6:$C$505,D$12,'EXPENSE LOG'!$D$6:$D$505,$C$6,'EXPENSE LOG'!$F$6:$F$505,"Operating",'EXPENSE LOG'!$G$6:$G$505,"Direct")/D19,"")</f>
        <v/>
      </c>
      <c r="E23" s="66" t="str">
        <f>IFERROR(SUMIFS('EXPENSE LOG'!$J$6:$J$505,'EXPENSE LOG'!$C$6:$C$505,E$12,'EXPENSE LOG'!$D$6:$D$505,$C$6,'EXPENSE LOG'!$F$6:$F$505,"Operating",'EXPENSE LOG'!$G$6:$G$505,"Direct")/E19,"")</f>
        <v/>
      </c>
      <c r="F23" s="66" t="str">
        <f>IFERROR(SUMIFS('EXPENSE LOG'!$J$6:$J$505,'EXPENSE LOG'!$C$6:$C$505,F$12,'EXPENSE LOG'!$D$6:$D$505,$C$6,'EXPENSE LOG'!$F$6:$F$505,"Operating",'EXPENSE LOG'!$G$6:$G$505,"Direct")/F19,"")</f>
        <v/>
      </c>
      <c r="G23" s="66" t="str">
        <f>IFERROR(SUMIFS('EXPENSE LOG'!$J$6:$J$505,'EXPENSE LOG'!$C$6:$C$505,G$12,'EXPENSE LOG'!$D$6:$D$505,$C$6,'EXPENSE LOG'!$F$6:$F$505,"Operating",'EXPENSE LOG'!$G$6:$G$505,"Direct")/G19,"")</f>
        <v/>
      </c>
      <c r="H23" s="66" t="str">
        <f>IFERROR(SUMIFS('EXPENSE LOG'!$J$6:$J$505,'EXPENSE LOG'!$C$6:$C$505,H$12,'EXPENSE LOG'!$D$6:$D$505,$C$6,'EXPENSE LOG'!$F$6:$F$505,"Operating",'EXPENSE LOG'!$G$6:$G$505,"Direct")/H19,"")</f>
        <v/>
      </c>
      <c r="I23" s="66" t="str">
        <f>IFERROR(SUMIFS('EXPENSE LOG'!$J$6:$J$505,'EXPENSE LOG'!$C$6:$C$505,I$12,'EXPENSE LOG'!$D$6:$D$505,$C$6,'EXPENSE LOG'!$F$6:$F$505,"Operating",'EXPENSE LOG'!$G$6:$G$505,"Direct")/I19,"")</f>
        <v/>
      </c>
      <c r="J23" s="66" t="str">
        <f>IFERROR(SUMIFS('EXPENSE LOG'!$J$6:$J$505,'EXPENSE LOG'!$C$6:$C$505,J$12,'EXPENSE LOG'!$D$6:$D$505,$C$6,'EXPENSE LOG'!$F$6:$F$505,"Operating",'EXPENSE LOG'!$G$6:$G$505,"Direct")/J19,"")</f>
        <v/>
      </c>
      <c r="K23" s="66" t="str">
        <f>IFERROR(SUMIFS('EXPENSE LOG'!$J$6:$J$505,'EXPENSE LOG'!$C$6:$C$505,K$12,'EXPENSE LOG'!$D$6:$D$505,$C$6,'EXPENSE LOG'!$F$6:$F$505,"Operating",'EXPENSE LOG'!$G$6:$G$505,"Direct")/K19,"")</f>
        <v/>
      </c>
      <c r="L23" s="66" t="str">
        <f>IFERROR(SUMIFS('EXPENSE LOG'!$J$6:$J$505,'EXPENSE LOG'!$C$6:$C$505,L$12,'EXPENSE LOG'!$D$6:$D$505,$C$6,'EXPENSE LOG'!$F$6:$F$505,"Operating",'EXPENSE LOG'!$G$6:$G$505,"Direct")/L19,"")</f>
        <v/>
      </c>
      <c r="M23" s="66" t="str">
        <f>IFERROR(SUMIFS('EXPENSE LOG'!$J$6:$J$505,'EXPENSE LOG'!$C$6:$C$505,M$12,'EXPENSE LOG'!$D$6:$D$505,$C$6,'EXPENSE LOG'!$F$6:$F$505,"Operating",'EXPENSE LOG'!$G$6:$G$505,"Direct")/M19,"")</f>
        <v/>
      </c>
      <c r="N23" s="66" t="str">
        <f>IFERROR(SUMIFS('EXPENSE LOG'!$J$6:$J$505,'EXPENSE LOG'!$D$6:$D$505,$C$6,'EXPENSE LOG'!$F$6:$F$505,"Operating",'EXPENSE LOG'!$G$6:$G$505,"Direct",'EXPENSE LOG'!$C$6:$C$505,"&gt;="&amp;DATE($I$6,1,1),'EXPENSE LOG'!$C$6:$C$505,"&lt;"&amp;DATE($I$6+1,1,1))/N19,"")</f>
        <v/>
      </c>
    </row>
    <row r="24" spans="1:14">
      <c r="A24" s="63"/>
      <c r="B24" s="63"/>
      <c r="C24" s="63"/>
      <c r="D24" s="63"/>
      <c r="E24" s="63"/>
      <c r="F24" s="63"/>
      <c r="G24" s="63"/>
      <c r="H24" s="63"/>
      <c r="I24" s="63"/>
      <c r="J24" s="63"/>
      <c r="K24" s="63"/>
      <c r="L24" s="63"/>
      <c r="M24" s="63"/>
      <c r="N24" s="63"/>
    </row>
    <row r="25" spans="1:14" ht="15">
      <c r="A25" s="71" t="s">
        <v>153</v>
      </c>
      <c r="B25" s="72">
        <f>COUNTIFS('EXPENSE LOG'!$C$6:$C$505,B$12,'EXPENSE LOG'!$D$6:$D$505,$C$6,'EXPENSE LOG'!$J$6:$J$505,"&lt;&gt;",'EXPENSE LOG'!$N$6:$N$505,"&lt;&gt;Yes")</f>
        <v>1</v>
      </c>
      <c r="C25" s="72">
        <f>COUNTIFS('EXPENSE LOG'!$C$6:$C$505,C$12,'EXPENSE LOG'!$D$6:$D$505,$C$6,'EXPENSE LOG'!$J$6:$J$505,"&lt;&gt;",'EXPENSE LOG'!$N$6:$N$505,"&lt;&gt;Yes")</f>
        <v>1</v>
      </c>
      <c r="D25" s="72">
        <f>COUNTIFS('EXPENSE LOG'!$C$6:$C$505,D$12,'EXPENSE LOG'!$D$6:$D$505,$C$6,'EXPENSE LOG'!$J$6:$J$505,"&lt;&gt;",'EXPENSE LOG'!$N$6:$N$505,"&lt;&gt;Yes")</f>
        <v>1</v>
      </c>
      <c r="E25" s="72">
        <f>COUNTIFS('EXPENSE LOG'!$C$6:$C$505,E$12,'EXPENSE LOG'!$D$6:$D$505,$C$6,'EXPENSE LOG'!$J$6:$J$505,"&lt;&gt;",'EXPENSE LOG'!$N$6:$N$505,"&lt;&gt;Yes")</f>
        <v>1</v>
      </c>
      <c r="F25" s="72">
        <f>COUNTIFS('EXPENSE LOG'!$C$6:$C$505,F$12,'EXPENSE LOG'!$D$6:$D$505,$C$6,'EXPENSE LOG'!$J$6:$J$505,"&lt;&gt;",'EXPENSE LOG'!$N$6:$N$505,"&lt;&gt;Yes")</f>
        <v>0</v>
      </c>
      <c r="G25" s="72">
        <f>COUNTIFS('EXPENSE LOG'!$C$6:$C$505,G$12,'EXPENSE LOG'!$D$6:$D$505,$C$6,'EXPENSE LOG'!$J$6:$J$505,"&lt;&gt;",'EXPENSE LOG'!$N$6:$N$505,"&lt;&gt;Yes")</f>
        <v>0</v>
      </c>
      <c r="H25" s="72">
        <f>COUNTIFS('EXPENSE LOG'!$C$6:$C$505,H$12,'EXPENSE LOG'!$D$6:$D$505,$C$6,'EXPENSE LOG'!$J$6:$J$505,"&lt;&gt;",'EXPENSE LOG'!$N$6:$N$505,"&lt;&gt;Yes")</f>
        <v>0</v>
      </c>
      <c r="I25" s="72">
        <f>COUNTIFS('EXPENSE LOG'!$C$6:$C$505,I$12,'EXPENSE LOG'!$D$6:$D$505,$C$6,'EXPENSE LOG'!$J$6:$J$505,"&lt;&gt;",'EXPENSE LOG'!$N$6:$N$505,"&lt;&gt;Yes")</f>
        <v>0</v>
      </c>
      <c r="J25" s="72">
        <f>COUNTIFS('EXPENSE LOG'!$C$6:$C$505,J$12,'EXPENSE LOG'!$D$6:$D$505,$C$6,'EXPENSE LOG'!$J$6:$J$505,"&lt;&gt;",'EXPENSE LOG'!$N$6:$N$505,"&lt;&gt;Yes")</f>
        <v>0</v>
      </c>
      <c r="K25" s="72">
        <f>COUNTIFS('EXPENSE LOG'!$C$6:$C$505,K$12,'EXPENSE LOG'!$D$6:$D$505,$C$6,'EXPENSE LOG'!$J$6:$J$505,"&lt;&gt;",'EXPENSE LOG'!$N$6:$N$505,"&lt;&gt;Yes")</f>
        <v>0</v>
      </c>
      <c r="L25" s="72">
        <f>COUNTIFS('EXPENSE LOG'!$C$6:$C$505,L$12,'EXPENSE LOG'!$D$6:$D$505,$C$6,'EXPENSE LOG'!$J$6:$J$505,"&lt;&gt;",'EXPENSE LOG'!$N$6:$N$505,"&lt;&gt;Yes")</f>
        <v>0</v>
      </c>
      <c r="M25" s="72">
        <f>COUNTIFS('EXPENSE LOG'!$C$6:$C$505,M$12,'EXPENSE LOG'!$D$6:$D$505,$C$6,'EXPENSE LOG'!$J$6:$J$505,"&lt;&gt;",'EXPENSE LOG'!$N$6:$N$505,"&lt;&gt;Yes")</f>
        <v>0</v>
      </c>
      <c r="N25" s="72">
        <f>SUM(B25:M25)</f>
        <v>4</v>
      </c>
    </row>
    <row r="26" spans="1:14">
      <c r="A26" s="14"/>
      <c r="B26" s="14"/>
      <c r="C26" s="14"/>
      <c r="D26" s="14"/>
      <c r="E26" s="14"/>
      <c r="F26" s="14"/>
      <c r="G26" s="14"/>
      <c r="H26" s="14"/>
      <c r="I26" s="14"/>
      <c r="J26" s="14"/>
      <c r="K26" s="14"/>
      <c r="L26" s="14"/>
      <c r="M26" s="14"/>
      <c r="N26" s="14"/>
    </row>
    <row r="27" spans="1:14">
      <c r="A27" s="14"/>
      <c r="B27" s="14"/>
      <c r="C27" s="14"/>
      <c r="D27" s="14"/>
      <c r="E27" s="14"/>
      <c r="F27" s="14"/>
      <c r="G27" s="14"/>
      <c r="H27" s="14"/>
      <c r="I27" s="14"/>
      <c r="J27" s="14"/>
      <c r="K27" s="14"/>
      <c r="L27" s="14"/>
      <c r="M27" s="14"/>
      <c r="N27" s="14"/>
    </row>
    <row r="28" spans="1:14" ht="18.75" customHeight="1">
      <c r="A28" s="95" t="s">
        <v>156</v>
      </c>
      <c r="B28" s="95" t="s">
        <v>156</v>
      </c>
      <c r="C28" s="95" t="s">
        <v>156</v>
      </c>
      <c r="D28" s="95" t="s">
        <v>156</v>
      </c>
      <c r="E28" s="14"/>
      <c r="F28" s="14"/>
      <c r="G28" s="14"/>
      <c r="H28" s="14"/>
      <c r="I28" s="14"/>
      <c r="J28" s="14"/>
      <c r="K28" s="14"/>
      <c r="L28" s="14"/>
      <c r="M28" s="14"/>
      <c r="N28" s="14"/>
    </row>
    <row r="29" spans="1:14">
      <c r="A29" s="14"/>
      <c r="B29" s="14"/>
      <c r="C29" s="14"/>
      <c r="D29" s="14"/>
      <c r="E29" s="14"/>
      <c r="F29" s="14"/>
      <c r="G29" s="14"/>
      <c r="H29" s="14"/>
      <c r="I29" s="14"/>
      <c r="J29" s="14"/>
      <c r="K29" s="14"/>
      <c r="L29" s="14"/>
      <c r="M29" s="14"/>
      <c r="N29" s="14"/>
    </row>
    <row r="30" spans="1:14" ht="25.5" customHeight="1">
      <c r="A30" s="7" t="s">
        <v>55</v>
      </c>
      <c r="B30" s="9" t="s">
        <v>157</v>
      </c>
      <c r="C30" s="14"/>
      <c r="D30" s="14"/>
      <c r="E30" s="14"/>
      <c r="F30" s="14"/>
      <c r="G30" s="14"/>
      <c r="H30" s="14"/>
      <c r="I30" s="14"/>
      <c r="J30" s="14"/>
      <c r="K30" s="14"/>
      <c r="L30" s="14"/>
      <c r="M30" s="14"/>
      <c r="N30" s="14"/>
    </row>
    <row r="31" spans="1:14">
      <c r="A31" s="78" t="s">
        <v>63</v>
      </c>
      <c r="B31" s="79">
        <f>SUMIFS('EXPENSE LOG'!$J$6:$J$505,'EXPENSE LOG'!$D$6:$D$505,$C$6,'EXPENSE LOG'!$E$6:$E$505,$A31,'EXPENSE LOG'!$C$6:$C$505,"&gt;="&amp;DATE($I$6,1,1),'EXPENSE LOG'!$C$6:$C$505,"&lt;"&amp;DATE($I$6+1,1,1))</f>
        <v>0</v>
      </c>
      <c r="C31" s="14"/>
      <c r="D31" s="14"/>
      <c r="E31" s="14"/>
      <c r="F31" s="14"/>
      <c r="G31" s="14"/>
      <c r="H31" s="14"/>
      <c r="I31" s="14"/>
      <c r="J31" s="14"/>
      <c r="K31" s="14"/>
      <c r="L31" s="14"/>
      <c r="M31" s="14"/>
      <c r="N31" s="14"/>
    </row>
    <row r="32" spans="1:14">
      <c r="A32" s="78" t="s">
        <v>70</v>
      </c>
      <c r="B32" s="79">
        <f>SUMIFS('EXPENSE LOG'!$J$6:$J$505,'EXPENSE LOG'!$D$6:$D$505,$C$6,'EXPENSE LOG'!$E$6:$E$505,$A32,'EXPENSE LOG'!$C$6:$C$505,"&gt;="&amp;DATE($I$6,1,1),'EXPENSE LOG'!$C$6:$C$505,"&lt;"&amp;DATE($I$6+1,1,1))</f>
        <v>0</v>
      </c>
      <c r="C32" s="14"/>
      <c r="D32" s="14"/>
      <c r="E32" s="14"/>
      <c r="F32" s="14"/>
      <c r="G32" s="14"/>
      <c r="H32" s="14"/>
      <c r="I32" s="14"/>
      <c r="J32" s="14"/>
      <c r="K32" s="14"/>
      <c r="L32" s="14"/>
      <c r="M32" s="14"/>
      <c r="N32" s="14"/>
    </row>
    <row r="33" spans="1:14">
      <c r="A33" s="78" t="s">
        <v>73</v>
      </c>
      <c r="B33" s="79">
        <f>SUMIFS('EXPENSE LOG'!$J$6:$J$505,'EXPENSE LOG'!$D$6:$D$505,$C$6,'EXPENSE LOG'!$E$6:$E$505,$A33,'EXPENSE LOG'!$C$6:$C$505,"&gt;="&amp;DATE($I$6,1,1),'EXPENSE LOG'!$C$6:$C$505,"&lt;"&amp;DATE($I$6+1,1,1))</f>
        <v>7.99</v>
      </c>
      <c r="C33" s="14"/>
      <c r="D33" s="14"/>
      <c r="E33" s="14"/>
      <c r="F33" s="14"/>
      <c r="G33" s="14"/>
      <c r="H33" s="14"/>
      <c r="I33" s="14"/>
      <c r="J33" s="14"/>
      <c r="K33" s="14"/>
      <c r="L33" s="14"/>
      <c r="M33" s="14"/>
      <c r="N33" s="14"/>
    </row>
    <row r="34" spans="1:14">
      <c r="A34" s="78" t="s">
        <v>76</v>
      </c>
      <c r="B34" s="79">
        <f>SUMIFS('EXPENSE LOG'!$J$6:$J$505,'EXPENSE LOG'!$D$6:$D$505,$C$6,'EXPENSE LOG'!$E$6:$E$505,$A34,'EXPENSE LOG'!$C$6:$C$505,"&gt;="&amp;DATE($I$6,1,1),'EXPENSE LOG'!$C$6:$C$505,"&lt;"&amp;DATE($I$6+1,1,1))</f>
        <v>0</v>
      </c>
      <c r="C34" s="14"/>
      <c r="D34" s="14"/>
      <c r="E34" s="14"/>
      <c r="F34" s="14"/>
      <c r="G34" s="14"/>
      <c r="H34" s="14"/>
      <c r="I34" s="14"/>
      <c r="J34" s="14"/>
      <c r="K34" s="14"/>
      <c r="L34" s="14"/>
      <c r="M34" s="14"/>
      <c r="N34" s="14"/>
    </row>
    <row r="35" spans="1:14">
      <c r="A35" s="78" t="s">
        <v>81</v>
      </c>
      <c r="B35" s="79">
        <f>SUMIFS('EXPENSE LOG'!$J$6:$J$505,'EXPENSE LOG'!$D$6:$D$505,$C$6,'EXPENSE LOG'!$E$6:$E$505,$A35,'EXPENSE LOG'!$C$6:$C$505,"&gt;="&amp;DATE($I$6,1,1),'EXPENSE LOG'!$C$6:$C$505,"&lt;"&amp;DATE($I$6+1,1,1))</f>
        <v>0</v>
      </c>
      <c r="C35" s="14"/>
      <c r="D35" s="14"/>
      <c r="E35" s="14"/>
      <c r="F35" s="14"/>
      <c r="G35" s="14"/>
      <c r="H35" s="14"/>
      <c r="I35" s="14"/>
      <c r="J35" s="14"/>
      <c r="K35" s="14"/>
      <c r="L35" s="14"/>
      <c r="M35" s="14"/>
      <c r="N35" s="14"/>
    </row>
    <row r="36" spans="1:14">
      <c r="A36" s="78" t="s">
        <v>85</v>
      </c>
      <c r="B36" s="79">
        <f>SUMIFS('EXPENSE LOG'!$J$6:$J$505,'EXPENSE LOG'!$D$6:$D$505,$C$6,'EXPENSE LOG'!$E$6:$E$505,$A36,'EXPENSE LOG'!$C$6:$C$505,"&gt;="&amp;DATE($I$6,1,1),'EXPENSE LOG'!$C$6:$C$505,"&lt;"&amp;DATE($I$6+1,1,1))</f>
        <v>0</v>
      </c>
      <c r="C36" s="14"/>
      <c r="D36" s="14"/>
      <c r="E36" s="14"/>
      <c r="F36" s="14"/>
      <c r="G36" s="14"/>
      <c r="H36" s="14"/>
      <c r="I36" s="14"/>
      <c r="J36" s="14"/>
      <c r="K36" s="14"/>
      <c r="L36" s="14"/>
      <c r="M36" s="14"/>
      <c r="N36" s="14"/>
    </row>
    <row r="37" spans="1:14">
      <c r="A37" s="78" t="s">
        <v>92</v>
      </c>
      <c r="B37" s="79">
        <f>SUMIFS('EXPENSE LOG'!$J$6:$J$505,'EXPENSE LOG'!$D$6:$D$505,$C$6,'EXPENSE LOG'!$E$6:$E$505,$A37,'EXPENSE LOG'!$C$6:$C$505,"&gt;="&amp;DATE($I$6,1,1),'EXPENSE LOG'!$C$6:$C$505,"&lt;"&amp;DATE($I$6+1,1,1))</f>
        <v>0</v>
      </c>
      <c r="C37" s="14"/>
      <c r="D37" s="14"/>
      <c r="E37" s="14"/>
      <c r="F37" s="14"/>
      <c r="G37" s="14"/>
      <c r="H37" s="14"/>
      <c r="I37" s="14"/>
      <c r="J37" s="14"/>
      <c r="K37" s="14"/>
      <c r="L37" s="14"/>
      <c r="M37" s="14"/>
      <c r="N37" s="14"/>
    </row>
    <row r="38" spans="1:14">
      <c r="A38" s="78" t="s">
        <v>98</v>
      </c>
      <c r="B38" s="79">
        <f>SUMIFS('EXPENSE LOG'!$J$6:$J$505,'EXPENSE LOG'!$D$6:$D$505,$C$6,'EXPENSE LOG'!$E$6:$E$505,$A38,'EXPENSE LOG'!$C$6:$C$505,"&gt;="&amp;DATE($I$6,1,1),'EXPENSE LOG'!$C$6:$C$505,"&lt;"&amp;DATE($I$6+1,1,1))</f>
        <v>600</v>
      </c>
      <c r="C38" s="14"/>
      <c r="D38" s="14"/>
      <c r="E38" s="14"/>
      <c r="F38" s="14"/>
      <c r="G38" s="14"/>
      <c r="H38" s="14"/>
      <c r="I38" s="14"/>
      <c r="J38" s="14"/>
      <c r="K38" s="14"/>
      <c r="L38" s="14"/>
      <c r="M38" s="14"/>
      <c r="N38" s="14"/>
    </row>
    <row r="39" spans="1:14">
      <c r="A39" s="78" t="s">
        <v>103</v>
      </c>
      <c r="B39" s="79">
        <f>SUMIFS('EXPENSE LOG'!$J$6:$J$505,'EXPENSE LOG'!$D$6:$D$505,$C$6,'EXPENSE LOG'!$E$6:$E$505,$A39,'EXPENSE LOG'!$C$6:$C$505,"&gt;="&amp;DATE($I$6,1,1),'EXPENSE LOG'!$C$6:$C$505,"&lt;"&amp;DATE($I$6+1,1,1))</f>
        <v>7</v>
      </c>
      <c r="C39" s="14"/>
      <c r="D39" s="14"/>
      <c r="E39" s="14"/>
      <c r="F39" s="14"/>
      <c r="G39" s="14"/>
      <c r="H39" s="14"/>
      <c r="I39" s="14"/>
      <c r="J39" s="14"/>
      <c r="K39" s="14"/>
      <c r="L39" s="14"/>
      <c r="M39" s="14"/>
      <c r="N39" s="14"/>
    </row>
    <row r="40" spans="1:14">
      <c r="A40" s="78" t="s">
        <v>106</v>
      </c>
      <c r="B40" s="79">
        <f>SUMIFS('EXPENSE LOG'!$J$6:$J$505,'EXPENSE LOG'!$D$6:$D$505,$C$6,'EXPENSE LOG'!$E$6:$E$505,$A40,'EXPENSE LOG'!$C$6:$C$505,"&gt;="&amp;DATE($I$6,1,1),'EXPENSE LOG'!$C$6:$C$505,"&lt;"&amp;DATE($I$6+1,1,1))</f>
        <v>250</v>
      </c>
      <c r="C40" s="14"/>
      <c r="D40" s="14"/>
      <c r="E40" s="14"/>
      <c r="F40" s="14"/>
      <c r="G40" s="14"/>
      <c r="H40" s="14"/>
      <c r="I40" s="14"/>
      <c r="J40" s="14"/>
      <c r="K40" s="14"/>
      <c r="L40" s="14"/>
      <c r="M40" s="14"/>
      <c r="N40" s="14"/>
    </row>
    <row r="41" spans="1:14">
      <c r="A41" s="78" t="s">
        <v>109</v>
      </c>
      <c r="B41" s="79">
        <f>SUMIFS('EXPENSE LOG'!$J$6:$J$505,'EXPENSE LOG'!$D$6:$D$505,$C$6,'EXPENSE LOG'!$E$6:$E$505,$A41,'EXPENSE LOG'!$C$6:$C$505,"&gt;="&amp;DATE($I$6,1,1),'EXPENSE LOG'!$C$6:$C$505,"&lt;"&amp;DATE($I$6+1,1,1))</f>
        <v>0</v>
      </c>
      <c r="C41" s="14"/>
      <c r="D41" s="14"/>
      <c r="E41" s="14"/>
      <c r="F41" s="14"/>
      <c r="G41" s="14"/>
      <c r="H41" s="14"/>
      <c r="I41" s="14"/>
      <c r="J41" s="14"/>
      <c r="K41" s="14"/>
      <c r="L41" s="14"/>
      <c r="M41" s="14"/>
      <c r="N41" s="14"/>
    </row>
    <row r="42" spans="1:14">
      <c r="A42" s="78" t="s">
        <v>114</v>
      </c>
      <c r="B42" s="79">
        <f>SUMIFS('EXPENSE LOG'!$J$6:$J$505,'EXPENSE LOG'!$D$6:$D$505,$C$6,'EXPENSE LOG'!$E$6:$E$505,$A42,'EXPENSE LOG'!$C$6:$C$505,"&gt;="&amp;DATE($I$6,1,1),'EXPENSE LOG'!$C$6:$C$505,"&lt;"&amp;DATE($I$6+1,1,1))</f>
        <v>0</v>
      </c>
      <c r="C42" s="14"/>
      <c r="D42" s="14"/>
      <c r="E42" s="14"/>
      <c r="F42" s="14"/>
      <c r="G42" s="14"/>
      <c r="H42" s="14"/>
      <c r="I42" s="14"/>
      <c r="J42" s="14"/>
      <c r="K42" s="14"/>
      <c r="L42" s="14"/>
      <c r="M42" s="14"/>
      <c r="N42" s="14"/>
    </row>
  </sheetData>
  <mergeCells count="16">
    <mergeCell ref="A28:D28"/>
    <mergeCell ref="A10:C10"/>
    <mergeCell ref="D10:F10"/>
    <mergeCell ref="G10:I10"/>
    <mergeCell ref="J10:L10"/>
    <mergeCell ref="M10:N10"/>
    <mergeCell ref="A8:C9"/>
    <mergeCell ref="D8:F9"/>
    <mergeCell ref="G8:I9"/>
    <mergeCell ref="J8:L9"/>
    <mergeCell ref="M8:N9"/>
    <mergeCell ref="A1:N2"/>
    <mergeCell ref="A3:N4"/>
    <mergeCell ref="A6:B6"/>
    <mergeCell ref="C6:F6"/>
    <mergeCell ref="G6:H6"/>
  </mergeCells>
  <conditionalFormatting sqref="B25:N25">
    <cfRule type="cellIs" dxfId="6" priority="1" operator="greaterThan">
      <formula>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2"/>
  <sheetViews>
    <sheetView showGridLines="0" workbookViewId="0">
      <selection sqref="A1:N2"/>
    </sheetView>
  </sheetViews>
  <sheetFormatPr defaultRowHeight="14.25"/>
  <cols>
    <col min="1" max="1" width="23.875" customWidth="1"/>
    <col min="2" max="13" width="8.625" customWidth="1"/>
    <col min="14" max="14" width="10" customWidth="1"/>
  </cols>
  <sheetData>
    <row r="1" spans="1:14" ht="33" customHeight="1">
      <c r="A1" s="93" t="s">
        <v>160</v>
      </c>
      <c r="B1" s="93" t="s">
        <v>160</v>
      </c>
      <c r="C1" s="93" t="s">
        <v>160</v>
      </c>
      <c r="D1" s="93" t="s">
        <v>160</v>
      </c>
      <c r="E1" s="93" t="s">
        <v>160</v>
      </c>
      <c r="F1" s="93" t="s">
        <v>160</v>
      </c>
      <c r="G1" s="93" t="s">
        <v>160</v>
      </c>
      <c r="H1" s="93" t="s">
        <v>160</v>
      </c>
      <c r="I1" s="93" t="s">
        <v>160</v>
      </c>
      <c r="J1" s="93" t="s">
        <v>160</v>
      </c>
      <c r="K1" s="93" t="s">
        <v>160</v>
      </c>
      <c r="L1" s="93" t="s">
        <v>160</v>
      </c>
      <c r="M1" s="93" t="s">
        <v>160</v>
      </c>
      <c r="N1" s="93" t="s">
        <v>160</v>
      </c>
    </row>
    <row r="2" spans="1:14" ht="33" customHeight="1">
      <c r="A2" s="93" t="s">
        <v>160</v>
      </c>
      <c r="B2" s="93" t="s">
        <v>160</v>
      </c>
      <c r="C2" s="93" t="s">
        <v>160</v>
      </c>
      <c r="D2" s="93" t="s">
        <v>160</v>
      </c>
      <c r="E2" s="93" t="s">
        <v>160</v>
      </c>
      <c r="F2" s="93" t="s">
        <v>160</v>
      </c>
      <c r="G2" s="93" t="s">
        <v>160</v>
      </c>
      <c r="H2" s="93" t="s">
        <v>160</v>
      </c>
      <c r="I2" s="93" t="s">
        <v>160</v>
      </c>
      <c r="J2" s="93" t="s">
        <v>160</v>
      </c>
      <c r="K2" s="93" t="s">
        <v>160</v>
      </c>
      <c r="L2" s="93" t="s">
        <v>160</v>
      </c>
      <c r="M2" s="93" t="s">
        <v>160</v>
      </c>
      <c r="N2" s="93" t="s">
        <v>160</v>
      </c>
    </row>
    <row r="3" spans="1:14" ht="27" customHeight="1">
      <c r="A3" s="94" t="s">
        <v>155</v>
      </c>
      <c r="B3" s="94" t="s">
        <v>155</v>
      </c>
      <c r="C3" s="94" t="s">
        <v>155</v>
      </c>
      <c r="D3" s="94" t="s">
        <v>155</v>
      </c>
      <c r="E3" s="94" t="s">
        <v>155</v>
      </c>
      <c r="F3" s="94" t="s">
        <v>155</v>
      </c>
      <c r="G3" s="94" t="s">
        <v>155</v>
      </c>
      <c r="H3" s="94" t="s">
        <v>155</v>
      </c>
      <c r="I3" s="94" t="s">
        <v>155</v>
      </c>
      <c r="J3" s="94" t="s">
        <v>155</v>
      </c>
      <c r="K3" s="94" t="s">
        <v>155</v>
      </c>
      <c r="L3" s="94" t="s">
        <v>155</v>
      </c>
      <c r="M3" s="94" t="s">
        <v>155</v>
      </c>
      <c r="N3" s="94" t="s">
        <v>155</v>
      </c>
    </row>
    <row r="4" spans="1:14" ht="27" customHeight="1">
      <c r="A4" s="94" t="s">
        <v>155</v>
      </c>
      <c r="B4" s="94" t="s">
        <v>155</v>
      </c>
      <c r="C4" s="94" t="s">
        <v>155</v>
      </c>
      <c r="D4" s="94" t="s">
        <v>155</v>
      </c>
      <c r="E4" s="94" t="s">
        <v>155</v>
      </c>
      <c r="F4" s="94" t="s">
        <v>155</v>
      </c>
      <c r="G4" s="94" t="s">
        <v>155</v>
      </c>
      <c r="H4" s="94" t="s">
        <v>155</v>
      </c>
      <c r="I4" s="94" t="s">
        <v>155</v>
      </c>
      <c r="J4" s="94" t="s">
        <v>155</v>
      </c>
      <c r="K4" s="94" t="s">
        <v>155</v>
      </c>
      <c r="L4" s="94" t="s">
        <v>155</v>
      </c>
      <c r="M4" s="94" t="s">
        <v>155</v>
      </c>
      <c r="N4" s="94" t="s">
        <v>155</v>
      </c>
    </row>
    <row r="5" spans="1:14">
      <c r="A5" s="14"/>
      <c r="B5" s="14"/>
      <c r="C5" s="14"/>
      <c r="D5" s="14"/>
      <c r="E5" s="14"/>
      <c r="F5" s="14"/>
      <c r="G5" s="14"/>
      <c r="H5" s="14"/>
      <c r="I5" s="14"/>
      <c r="J5" s="14"/>
      <c r="K5" s="14"/>
      <c r="L5" s="14"/>
      <c r="M5" s="14"/>
      <c r="N5" s="14"/>
    </row>
    <row r="6" spans="1:14" ht="15.75">
      <c r="A6" s="126" t="s">
        <v>124</v>
      </c>
      <c r="B6" s="126" t="s">
        <v>124</v>
      </c>
      <c r="C6" s="153" t="str">
        <f>SETUP!$A$20</f>
        <v>Property 4</v>
      </c>
      <c r="D6" s="153"/>
      <c r="E6" s="153"/>
      <c r="F6" s="153"/>
      <c r="G6" s="126" t="s">
        <v>54</v>
      </c>
      <c r="H6" s="126" t="s">
        <v>54</v>
      </c>
      <c r="I6" s="56">
        <f>SETUP!$B$8</f>
        <v>2026</v>
      </c>
      <c r="J6" s="14"/>
      <c r="K6" s="14"/>
      <c r="L6" s="14"/>
      <c r="M6" s="14"/>
      <c r="N6" s="14"/>
    </row>
    <row r="7" spans="1:14">
      <c r="A7" s="14"/>
      <c r="B7" s="14"/>
      <c r="C7" s="14"/>
      <c r="D7" s="14"/>
      <c r="E7" s="14"/>
      <c r="F7" s="14"/>
      <c r="G7" s="14"/>
      <c r="H7" s="14"/>
      <c r="I7" s="14"/>
      <c r="J7" s="14"/>
      <c r="K7" s="14"/>
      <c r="L7" s="14"/>
      <c r="M7" s="14"/>
      <c r="N7" s="14"/>
    </row>
    <row r="8" spans="1:14">
      <c r="A8" s="154">
        <f>N13</f>
        <v>0</v>
      </c>
      <c r="B8" s="155"/>
      <c r="C8" s="156"/>
      <c r="D8" s="160">
        <f>N14</f>
        <v>0</v>
      </c>
      <c r="E8" s="161"/>
      <c r="F8" s="162"/>
      <c r="G8" s="154">
        <f>N21</f>
        <v>0</v>
      </c>
      <c r="H8" s="155"/>
      <c r="I8" s="156"/>
      <c r="J8" s="160" t="str">
        <f>N23</f>
        <v/>
      </c>
      <c r="K8" s="161"/>
      <c r="L8" s="162"/>
      <c r="M8" s="166">
        <f>N19</f>
        <v>0</v>
      </c>
      <c r="N8" s="167"/>
    </row>
    <row r="9" spans="1:14">
      <c r="A9" s="157"/>
      <c r="B9" s="158"/>
      <c r="C9" s="159"/>
      <c r="D9" s="163"/>
      <c r="E9" s="164"/>
      <c r="F9" s="165"/>
      <c r="G9" s="157"/>
      <c r="H9" s="158"/>
      <c r="I9" s="159"/>
      <c r="J9" s="163"/>
      <c r="K9" s="164"/>
      <c r="L9" s="165"/>
      <c r="M9" s="168"/>
      <c r="N9" s="169"/>
    </row>
    <row r="10" spans="1:14">
      <c r="A10" s="151" t="s">
        <v>140</v>
      </c>
      <c r="B10" s="170" t="s">
        <v>140</v>
      </c>
      <c r="C10" s="152" t="s">
        <v>140</v>
      </c>
      <c r="D10" s="151" t="s">
        <v>109</v>
      </c>
      <c r="E10" s="170" t="s">
        <v>109</v>
      </c>
      <c r="F10" s="152" t="s">
        <v>109</v>
      </c>
      <c r="G10" s="151" t="s">
        <v>142</v>
      </c>
      <c r="H10" s="170" t="s">
        <v>142</v>
      </c>
      <c r="I10" s="152" t="s">
        <v>142</v>
      </c>
      <c r="J10" s="151" t="s">
        <v>144</v>
      </c>
      <c r="K10" s="170" t="s">
        <v>144</v>
      </c>
      <c r="L10" s="152" t="s">
        <v>144</v>
      </c>
      <c r="M10" s="151" t="s">
        <v>141</v>
      </c>
      <c r="N10" s="152" t="s">
        <v>141</v>
      </c>
    </row>
    <row r="11" spans="1:14">
      <c r="A11" s="14"/>
      <c r="B11" s="14"/>
      <c r="C11" s="14"/>
      <c r="D11" s="14"/>
      <c r="E11" s="14"/>
      <c r="F11" s="14"/>
      <c r="G11" s="14"/>
      <c r="H11" s="14"/>
      <c r="I11" s="14"/>
      <c r="J11" s="14"/>
      <c r="K11" s="14"/>
      <c r="L11" s="14"/>
      <c r="M11" s="14"/>
      <c r="N11" s="14"/>
    </row>
    <row r="12" spans="1:14" ht="25.5" customHeight="1">
      <c r="A12" s="4" t="s">
        <v>146</v>
      </c>
      <c r="B12" s="13">
        <f>DATE($I$6,1,1)</f>
        <v>46023</v>
      </c>
      <c r="C12" s="13">
        <f>DATE($I$6,2,1)</f>
        <v>46054</v>
      </c>
      <c r="D12" s="13">
        <f>DATE($I$6,3,1)</f>
        <v>46082</v>
      </c>
      <c r="E12" s="13">
        <f>DATE($I$6,4,1)</f>
        <v>46113</v>
      </c>
      <c r="F12" s="13">
        <f>DATE($I$6,5,1)</f>
        <v>46143</v>
      </c>
      <c r="G12" s="13">
        <f>DATE($I$6,6,1)</f>
        <v>46174</v>
      </c>
      <c r="H12" s="13">
        <f>DATE($I$6,7,1)</f>
        <v>46204</v>
      </c>
      <c r="I12" s="13">
        <f>DATE($I$6,8,1)</f>
        <v>46235</v>
      </c>
      <c r="J12" s="13">
        <f>DATE($I$6,9,1)</f>
        <v>46266</v>
      </c>
      <c r="K12" s="13">
        <f>DATE($I$6,10,1)</f>
        <v>46296</v>
      </c>
      <c r="L12" s="13">
        <f>DATE($I$6,11,1)</f>
        <v>46327</v>
      </c>
      <c r="M12" s="13">
        <f>DATE($I$6,12,1)</f>
        <v>46357</v>
      </c>
      <c r="N12" s="4" t="s">
        <v>147</v>
      </c>
    </row>
    <row r="13" spans="1:14" ht="15">
      <c r="A13" s="57" t="s">
        <v>148</v>
      </c>
      <c r="B13" s="73">
        <f>SUMIFS('EXPENSE LOG'!$J$6:$J$505,'EXPENSE LOG'!$C$6:$C$505,B$12,'EXPENSE LOG'!$D$6:$D$505,$C$6,'EXPENSE LOG'!$F$6:$F$505,"Operating")</f>
        <v>0</v>
      </c>
      <c r="C13" s="73">
        <f>SUMIFS('EXPENSE LOG'!$J$6:$J$505,'EXPENSE LOG'!$C$6:$C$505,C$12,'EXPENSE LOG'!$D$6:$D$505,$C$6,'EXPENSE LOG'!$F$6:$F$505,"Operating")</f>
        <v>0</v>
      </c>
      <c r="D13" s="73">
        <f>SUMIFS('EXPENSE LOG'!$J$6:$J$505,'EXPENSE LOG'!$C$6:$C$505,D$12,'EXPENSE LOG'!$D$6:$D$505,$C$6,'EXPENSE LOG'!$F$6:$F$505,"Operating")</f>
        <v>0</v>
      </c>
      <c r="E13" s="73">
        <f>SUMIFS('EXPENSE LOG'!$J$6:$J$505,'EXPENSE LOG'!$C$6:$C$505,E$12,'EXPENSE LOG'!$D$6:$D$505,$C$6,'EXPENSE LOG'!$F$6:$F$505,"Operating")</f>
        <v>0</v>
      </c>
      <c r="F13" s="73">
        <f>SUMIFS('EXPENSE LOG'!$J$6:$J$505,'EXPENSE LOG'!$C$6:$C$505,F$12,'EXPENSE LOG'!$D$6:$D$505,$C$6,'EXPENSE LOG'!$F$6:$F$505,"Operating")</f>
        <v>0</v>
      </c>
      <c r="G13" s="73">
        <f>SUMIFS('EXPENSE LOG'!$J$6:$J$505,'EXPENSE LOG'!$C$6:$C$505,G$12,'EXPENSE LOG'!$D$6:$D$505,$C$6,'EXPENSE LOG'!$F$6:$F$505,"Operating")</f>
        <v>0</v>
      </c>
      <c r="H13" s="73">
        <f>SUMIFS('EXPENSE LOG'!$J$6:$J$505,'EXPENSE LOG'!$C$6:$C$505,H$12,'EXPENSE LOG'!$D$6:$D$505,$C$6,'EXPENSE LOG'!$F$6:$F$505,"Operating")</f>
        <v>0</v>
      </c>
      <c r="I13" s="73">
        <f>SUMIFS('EXPENSE LOG'!$J$6:$J$505,'EXPENSE LOG'!$C$6:$C$505,I$12,'EXPENSE LOG'!$D$6:$D$505,$C$6,'EXPENSE LOG'!$F$6:$F$505,"Operating")</f>
        <v>0</v>
      </c>
      <c r="J13" s="73">
        <f>SUMIFS('EXPENSE LOG'!$J$6:$J$505,'EXPENSE LOG'!$C$6:$C$505,J$12,'EXPENSE LOG'!$D$6:$D$505,$C$6,'EXPENSE LOG'!$F$6:$F$505,"Operating")</f>
        <v>0</v>
      </c>
      <c r="K13" s="73">
        <f>SUMIFS('EXPENSE LOG'!$J$6:$J$505,'EXPENSE LOG'!$C$6:$C$505,K$12,'EXPENSE LOG'!$D$6:$D$505,$C$6,'EXPENSE LOG'!$F$6:$F$505,"Operating")</f>
        <v>0</v>
      </c>
      <c r="L13" s="73">
        <f>SUMIFS('EXPENSE LOG'!$J$6:$J$505,'EXPENSE LOG'!$C$6:$C$505,L$12,'EXPENSE LOG'!$D$6:$D$505,$C$6,'EXPENSE LOG'!$F$6:$F$505,"Operating")</f>
        <v>0</v>
      </c>
      <c r="M13" s="73">
        <f>SUMIFS('EXPENSE LOG'!$J$6:$J$505,'EXPENSE LOG'!$C$6:$C$505,M$12,'EXPENSE LOG'!$D$6:$D$505,$C$6,'EXPENSE LOG'!$F$6:$F$505,"Operating")</f>
        <v>0</v>
      </c>
      <c r="N13" s="73">
        <f>SUM(B13:M13)</f>
        <v>0</v>
      </c>
    </row>
    <row r="14" spans="1:14" ht="15">
      <c r="A14" s="59" t="s">
        <v>109</v>
      </c>
      <c r="B14" s="74">
        <f>SUMIFS('EXPENSE LOG'!$J$6:$J$505,'EXPENSE LOG'!$C$6:$C$505,B$12,'EXPENSE LOG'!$D$6:$D$505,$C$6,'EXPENSE LOG'!$F$6:$F$505,"Capital")</f>
        <v>0</v>
      </c>
      <c r="C14" s="74">
        <f>SUMIFS('EXPENSE LOG'!$J$6:$J$505,'EXPENSE LOG'!$C$6:$C$505,C$12,'EXPENSE LOG'!$D$6:$D$505,$C$6,'EXPENSE LOG'!$F$6:$F$505,"Capital")</f>
        <v>0</v>
      </c>
      <c r="D14" s="74">
        <f>SUMIFS('EXPENSE LOG'!$J$6:$J$505,'EXPENSE LOG'!$C$6:$C$505,D$12,'EXPENSE LOG'!$D$6:$D$505,$C$6,'EXPENSE LOG'!$F$6:$F$505,"Capital")</f>
        <v>0</v>
      </c>
      <c r="E14" s="74">
        <f>SUMIFS('EXPENSE LOG'!$J$6:$J$505,'EXPENSE LOG'!$C$6:$C$505,E$12,'EXPENSE LOG'!$D$6:$D$505,$C$6,'EXPENSE LOG'!$F$6:$F$505,"Capital")</f>
        <v>0</v>
      </c>
      <c r="F14" s="74">
        <f>SUMIFS('EXPENSE LOG'!$J$6:$J$505,'EXPENSE LOG'!$C$6:$C$505,F$12,'EXPENSE LOG'!$D$6:$D$505,$C$6,'EXPENSE LOG'!$F$6:$F$505,"Capital")</f>
        <v>0</v>
      </c>
      <c r="G14" s="74">
        <f>SUMIFS('EXPENSE LOG'!$J$6:$J$505,'EXPENSE LOG'!$C$6:$C$505,G$12,'EXPENSE LOG'!$D$6:$D$505,$C$6,'EXPENSE LOG'!$F$6:$F$505,"Capital")</f>
        <v>0</v>
      </c>
      <c r="H14" s="74">
        <f>SUMIFS('EXPENSE LOG'!$J$6:$J$505,'EXPENSE LOG'!$C$6:$C$505,H$12,'EXPENSE LOG'!$D$6:$D$505,$C$6,'EXPENSE LOG'!$F$6:$F$505,"Capital")</f>
        <v>0</v>
      </c>
      <c r="I14" s="74">
        <f>SUMIFS('EXPENSE LOG'!$J$6:$J$505,'EXPENSE LOG'!$C$6:$C$505,I$12,'EXPENSE LOG'!$D$6:$D$505,$C$6,'EXPENSE LOG'!$F$6:$F$505,"Capital")</f>
        <v>0</v>
      </c>
      <c r="J14" s="74">
        <f>SUMIFS('EXPENSE LOG'!$J$6:$J$505,'EXPENSE LOG'!$C$6:$C$505,J$12,'EXPENSE LOG'!$D$6:$D$505,$C$6,'EXPENSE LOG'!$F$6:$F$505,"Capital")</f>
        <v>0</v>
      </c>
      <c r="K14" s="74">
        <f>SUMIFS('EXPENSE LOG'!$J$6:$J$505,'EXPENSE LOG'!$C$6:$C$505,K$12,'EXPENSE LOG'!$D$6:$D$505,$C$6,'EXPENSE LOG'!$F$6:$F$505,"Capital")</f>
        <v>0</v>
      </c>
      <c r="L14" s="74">
        <f>SUMIFS('EXPENSE LOG'!$J$6:$J$505,'EXPENSE LOG'!$C$6:$C$505,L$12,'EXPENSE LOG'!$D$6:$D$505,$C$6,'EXPENSE LOG'!$F$6:$F$505,"Capital")</f>
        <v>0</v>
      </c>
      <c r="M14" s="74">
        <f>SUMIFS('EXPENSE LOG'!$J$6:$J$505,'EXPENSE LOG'!$C$6:$C$505,M$12,'EXPENSE LOG'!$D$6:$D$505,$C$6,'EXPENSE LOG'!$F$6:$F$505,"Capital")</f>
        <v>0</v>
      </c>
      <c r="N14" s="74">
        <f>SUM(B14:M14)</f>
        <v>0</v>
      </c>
    </row>
    <row r="15" spans="1:14" ht="15">
      <c r="A15" s="59" t="s">
        <v>149</v>
      </c>
      <c r="B15" s="74">
        <f t="shared" ref="B15:M15" si="0">B13+B14</f>
        <v>0</v>
      </c>
      <c r="C15" s="74">
        <f t="shared" si="0"/>
        <v>0</v>
      </c>
      <c r="D15" s="74">
        <f t="shared" si="0"/>
        <v>0</v>
      </c>
      <c r="E15" s="74">
        <f t="shared" si="0"/>
        <v>0</v>
      </c>
      <c r="F15" s="74">
        <f t="shared" si="0"/>
        <v>0</v>
      </c>
      <c r="G15" s="74">
        <f t="shared" si="0"/>
        <v>0</v>
      </c>
      <c r="H15" s="74">
        <f t="shared" si="0"/>
        <v>0</v>
      </c>
      <c r="I15" s="74">
        <f t="shared" si="0"/>
        <v>0</v>
      </c>
      <c r="J15" s="74">
        <f t="shared" si="0"/>
        <v>0</v>
      </c>
      <c r="K15" s="74">
        <f t="shared" si="0"/>
        <v>0</v>
      </c>
      <c r="L15" s="74">
        <f t="shared" si="0"/>
        <v>0</v>
      </c>
      <c r="M15" s="74">
        <f t="shared" si="0"/>
        <v>0</v>
      </c>
      <c r="N15" s="74">
        <f>SUM(B15:M15)</f>
        <v>0</v>
      </c>
    </row>
    <row r="16" spans="1:14">
      <c r="A16" s="63"/>
      <c r="B16" s="75"/>
      <c r="C16" s="75"/>
      <c r="D16" s="75"/>
      <c r="E16" s="75"/>
      <c r="F16" s="75"/>
      <c r="G16" s="75"/>
      <c r="H16" s="75"/>
      <c r="I16" s="75"/>
      <c r="J16" s="75"/>
      <c r="K16" s="75"/>
      <c r="L16" s="75"/>
      <c r="M16" s="75"/>
      <c r="N16" s="75"/>
    </row>
    <row r="17" spans="1:14">
      <c r="A17" s="63" t="s">
        <v>70</v>
      </c>
      <c r="B17" s="75">
        <f>SUMIFS('EXPENSE LOG'!$J$6:$J$505,'EXPENSE LOG'!$C$6:$C$505,B$12,'EXPENSE LOG'!$D$6:$D$505,$C$6,'EXPENSE LOG'!$E$6:$E$505,$A17)</f>
        <v>0</v>
      </c>
      <c r="C17" s="75">
        <f>SUMIFS('EXPENSE LOG'!$J$6:$J$505,'EXPENSE LOG'!$C$6:$C$505,C$12,'EXPENSE LOG'!$D$6:$D$505,$C$6,'EXPENSE LOG'!$E$6:$E$505,$A17)</f>
        <v>0</v>
      </c>
      <c r="D17" s="75">
        <f>SUMIFS('EXPENSE LOG'!$J$6:$J$505,'EXPENSE LOG'!$C$6:$C$505,D$12,'EXPENSE LOG'!$D$6:$D$505,$C$6,'EXPENSE LOG'!$E$6:$E$505,$A17)</f>
        <v>0</v>
      </c>
      <c r="E17" s="75">
        <f>SUMIFS('EXPENSE LOG'!$J$6:$J$505,'EXPENSE LOG'!$C$6:$C$505,E$12,'EXPENSE LOG'!$D$6:$D$505,$C$6,'EXPENSE LOG'!$E$6:$E$505,$A17)</f>
        <v>0</v>
      </c>
      <c r="F17" s="75">
        <f>SUMIFS('EXPENSE LOG'!$J$6:$J$505,'EXPENSE LOG'!$C$6:$C$505,F$12,'EXPENSE LOG'!$D$6:$D$505,$C$6,'EXPENSE LOG'!$E$6:$E$505,$A17)</f>
        <v>0</v>
      </c>
      <c r="G17" s="75">
        <f>SUMIFS('EXPENSE LOG'!$J$6:$J$505,'EXPENSE LOG'!$C$6:$C$505,G$12,'EXPENSE LOG'!$D$6:$D$505,$C$6,'EXPENSE LOG'!$E$6:$E$505,$A17)</f>
        <v>0</v>
      </c>
      <c r="H17" s="75">
        <f>SUMIFS('EXPENSE LOG'!$J$6:$J$505,'EXPENSE LOG'!$C$6:$C$505,H$12,'EXPENSE LOG'!$D$6:$D$505,$C$6,'EXPENSE LOG'!$E$6:$E$505,$A17)</f>
        <v>0</v>
      </c>
      <c r="I17" s="75">
        <f>SUMIFS('EXPENSE LOG'!$J$6:$J$505,'EXPENSE LOG'!$C$6:$C$505,I$12,'EXPENSE LOG'!$D$6:$D$505,$C$6,'EXPENSE LOG'!$E$6:$E$505,$A17)</f>
        <v>0</v>
      </c>
      <c r="J17" s="75">
        <f>SUMIFS('EXPENSE LOG'!$J$6:$J$505,'EXPENSE LOG'!$C$6:$C$505,J$12,'EXPENSE LOG'!$D$6:$D$505,$C$6,'EXPENSE LOG'!$E$6:$E$505,$A17)</f>
        <v>0</v>
      </c>
      <c r="K17" s="75">
        <f>SUMIFS('EXPENSE LOG'!$J$6:$J$505,'EXPENSE LOG'!$C$6:$C$505,K$12,'EXPENSE LOG'!$D$6:$D$505,$C$6,'EXPENSE LOG'!$E$6:$E$505,$A17)</f>
        <v>0</v>
      </c>
      <c r="L17" s="75">
        <f>SUMIFS('EXPENSE LOG'!$J$6:$J$505,'EXPENSE LOG'!$C$6:$C$505,L$12,'EXPENSE LOG'!$D$6:$D$505,$C$6,'EXPENSE LOG'!$E$6:$E$505,$A17)</f>
        <v>0</v>
      </c>
      <c r="M17" s="75">
        <f>SUMIFS('EXPENSE LOG'!$J$6:$J$505,'EXPENSE LOG'!$C$6:$C$505,M$12,'EXPENSE LOG'!$D$6:$D$505,$C$6,'EXPENSE LOG'!$E$6:$E$505,$A17)</f>
        <v>0</v>
      </c>
      <c r="N17" s="75">
        <f>SUM(B17:M17)</f>
        <v>0</v>
      </c>
    </row>
    <row r="18" spans="1:14">
      <c r="A18" s="63" t="s">
        <v>73</v>
      </c>
      <c r="B18" s="75">
        <f>SUMIFS('EXPENSE LOG'!$J$6:$J$505,'EXPENSE LOG'!$C$6:$C$505,B$12,'EXPENSE LOG'!$D$6:$D$505,$C$6,'EXPENSE LOG'!$E$6:$E$505,$A18)</f>
        <v>0</v>
      </c>
      <c r="C18" s="75">
        <f>SUMIFS('EXPENSE LOG'!$J$6:$J$505,'EXPENSE LOG'!$C$6:$C$505,C$12,'EXPENSE LOG'!$D$6:$D$505,$C$6,'EXPENSE LOG'!$E$6:$E$505,$A18)</f>
        <v>0</v>
      </c>
      <c r="D18" s="75">
        <f>SUMIFS('EXPENSE LOG'!$J$6:$J$505,'EXPENSE LOG'!$C$6:$C$505,D$12,'EXPENSE LOG'!$D$6:$D$505,$C$6,'EXPENSE LOG'!$E$6:$E$505,$A18)</f>
        <v>0</v>
      </c>
      <c r="E18" s="75">
        <f>SUMIFS('EXPENSE LOG'!$J$6:$J$505,'EXPENSE LOG'!$C$6:$C$505,E$12,'EXPENSE LOG'!$D$6:$D$505,$C$6,'EXPENSE LOG'!$E$6:$E$505,$A18)</f>
        <v>0</v>
      </c>
      <c r="F18" s="75">
        <f>SUMIFS('EXPENSE LOG'!$J$6:$J$505,'EXPENSE LOG'!$C$6:$C$505,F$12,'EXPENSE LOG'!$D$6:$D$505,$C$6,'EXPENSE LOG'!$E$6:$E$505,$A18)</f>
        <v>0</v>
      </c>
      <c r="G18" s="75">
        <f>SUMIFS('EXPENSE LOG'!$J$6:$J$505,'EXPENSE LOG'!$C$6:$C$505,G$12,'EXPENSE LOG'!$D$6:$D$505,$C$6,'EXPENSE LOG'!$E$6:$E$505,$A18)</f>
        <v>0</v>
      </c>
      <c r="H18" s="75">
        <f>SUMIFS('EXPENSE LOG'!$J$6:$J$505,'EXPENSE LOG'!$C$6:$C$505,H$12,'EXPENSE LOG'!$D$6:$D$505,$C$6,'EXPENSE LOG'!$E$6:$E$505,$A18)</f>
        <v>0</v>
      </c>
      <c r="I18" s="75">
        <f>SUMIFS('EXPENSE LOG'!$J$6:$J$505,'EXPENSE LOG'!$C$6:$C$505,I$12,'EXPENSE LOG'!$D$6:$D$505,$C$6,'EXPENSE LOG'!$E$6:$E$505,$A18)</f>
        <v>0</v>
      </c>
      <c r="J18" s="75">
        <f>SUMIFS('EXPENSE LOG'!$J$6:$J$505,'EXPENSE LOG'!$C$6:$C$505,J$12,'EXPENSE LOG'!$D$6:$D$505,$C$6,'EXPENSE LOG'!$E$6:$E$505,$A18)</f>
        <v>0</v>
      </c>
      <c r="K18" s="75">
        <f>SUMIFS('EXPENSE LOG'!$J$6:$J$505,'EXPENSE LOG'!$C$6:$C$505,K$12,'EXPENSE LOG'!$D$6:$D$505,$C$6,'EXPENSE LOG'!$E$6:$E$505,$A18)</f>
        <v>0</v>
      </c>
      <c r="L18" s="75">
        <f>SUMIFS('EXPENSE LOG'!$J$6:$J$505,'EXPENSE LOG'!$C$6:$C$505,L$12,'EXPENSE LOG'!$D$6:$D$505,$C$6,'EXPENSE LOG'!$E$6:$E$505,$A18)</f>
        <v>0</v>
      </c>
      <c r="M18" s="75">
        <f>SUMIFS('EXPENSE LOG'!$J$6:$J$505,'EXPENSE LOG'!$C$6:$C$505,M$12,'EXPENSE LOG'!$D$6:$D$505,$C$6,'EXPENSE LOG'!$E$6:$E$505,$A18)</f>
        <v>0</v>
      </c>
      <c r="N18" s="75">
        <f>SUM(B18:M18)</f>
        <v>0</v>
      </c>
    </row>
    <row r="19" spans="1:14" ht="15">
      <c r="A19" s="59" t="s">
        <v>136</v>
      </c>
      <c r="B19" s="76">
        <f>SUMIFS('MONTHLY INPUTS'!$C$6:$C$205,'MONTHLY INPUTS'!$A$6:$A$205,B$12,'MONTHLY INPUTS'!$B$6:$B$205,$C$6)</f>
        <v>0</v>
      </c>
      <c r="C19" s="76">
        <f>SUMIFS('MONTHLY INPUTS'!$C$6:$C$205,'MONTHLY INPUTS'!$A$6:$A$205,C$12,'MONTHLY INPUTS'!$B$6:$B$205,$C$6)</f>
        <v>0</v>
      </c>
      <c r="D19" s="76">
        <f>SUMIFS('MONTHLY INPUTS'!$C$6:$C$205,'MONTHLY INPUTS'!$A$6:$A$205,D$12,'MONTHLY INPUTS'!$B$6:$B$205,$C$6)</f>
        <v>0</v>
      </c>
      <c r="E19" s="76">
        <f>SUMIFS('MONTHLY INPUTS'!$C$6:$C$205,'MONTHLY INPUTS'!$A$6:$A$205,E$12,'MONTHLY INPUTS'!$B$6:$B$205,$C$6)</f>
        <v>0</v>
      </c>
      <c r="F19" s="76">
        <f>SUMIFS('MONTHLY INPUTS'!$C$6:$C$205,'MONTHLY INPUTS'!$A$6:$A$205,F$12,'MONTHLY INPUTS'!$B$6:$B$205,$C$6)</f>
        <v>0</v>
      </c>
      <c r="G19" s="76">
        <f>SUMIFS('MONTHLY INPUTS'!$C$6:$C$205,'MONTHLY INPUTS'!$A$6:$A$205,G$12,'MONTHLY INPUTS'!$B$6:$B$205,$C$6)</f>
        <v>0</v>
      </c>
      <c r="H19" s="76">
        <f>SUMIFS('MONTHLY INPUTS'!$C$6:$C$205,'MONTHLY INPUTS'!$A$6:$A$205,H$12,'MONTHLY INPUTS'!$B$6:$B$205,$C$6)</f>
        <v>0</v>
      </c>
      <c r="I19" s="76">
        <f>SUMIFS('MONTHLY INPUTS'!$C$6:$C$205,'MONTHLY INPUTS'!$A$6:$A$205,I$12,'MONTHLY INPUTS'!$B$6:$B$205,$C$6)</f>
        <v>0</v>
      </c>
      <c r="J19" s="76">
        <f>SUMIFS('MONTHLY INPUTS'!$C$6:$C$205,'MONTHLY INPUTS'!$A$6:$A$205,J$12,'MONTHLY INPUTS'!$B$6:$B$205,$C$6)</f>
        <v>0</v>
      </c>
      <c r="K19" s="76">
        <f>SUMIFS('MONTHLY INPUTS'!$C$6:$C$205,'MONTHLY INPUTS'!$A$6:$A$205,K$12,'MONTHLY INPUTS'!$B$6:$B$205,$C$6)</f>
        <v>0</v>
      </c>
      <c r="L19" s="76">
        <f>SUMIFS('MONTHLY INPUTS'!$C$6:$C$205,'MONTHLY INPUTS'!$A$6:$A$205,L$12,'MONTHLY INPUTS'!$B$6:$B$205,$C$6)</f>
        <v>0</v>
      </c>
      <c r="M19" s="76">
        <f>SUMIFS('MONTHLY INPUTS'!$C$6:$C$205,'MONTHLY INPUTS'!$A$6:$A$205,M$12,'MONTHLY INPUTS'!$B$6:$B$205,$C$6)</f>
        <v>0</v>
      </c>
      <c r="N19" s="76">
        <f>SUM(B19:M19)</f>
        <v>0</v>
      </c>
    </row>
    <row r="20" spans="1:14">
      <c r="A20" s="63" t="s">
        <v>137</v>
      </c>
      <c r="B20" s="77">
        <f>SUMIFS('MONTHLY INPUTS'!$D$6:$D$205,'MONTHLY INPUTS'!$A$6:$A$205,B$12,'MONTHLY INPUTS'!$B$6:$B$205,$C$6)</f>
        <v>0</v>
      </c>
      <c r="C20" s="77">
        <f>SUMIFS('MONTHLY INPUTS'!$D$6:$D$205,'MONTHLY INPUTS'!$A$6:$A$205,C$12,'MONTHLY INPUTS'!$B$6:$B$205,$C$6)</f>
        <v>0</v>
      </c>
      <c r="D20" s="77">
        <f>SUMIFS('MONTHLY INPUTS'!$D$6:$D$205,'MONTHLY INPUTS'!$A$6:$A$205,D$12,'MONTHLY INPUTS'!$B$6:$B$205,$C$6)</f>
        <v>0</v>
      </c>
      <c r="E20" s="77">
        <f>SUMIFS('MONTHLY INPUTS'!$D$6:$D$205,'MONTHLY INPUTS'!$A$6:$A$205,E$12,'MONTHLY INPUTS'!$B$6:$B$205,$C$6)</f>
        <v>0</v>
      </c>
      <c r="F20" s="77">
        <f>SUMIFS('MONTHLY INPUTS'!$D$6:$D$205,'MONTHLY INPUTS'!$A$6:$A$205,F$12,'MONTHLY INPUTS'!$B$6:$B$205,$C$6)</f>
        <v>0</v>
      </c>
      <c r="G20" s="77">
        <f>SUMIFS('MONTHLY INPUTS'!$D$6:$D$205,'MONTHLY INPUTS'!$A$6:$A$205,G$12,'MONTHLY INPUTS'!$B$6:$B$205,$C$6)</f>
        <v>0</v>
      </c>
      <c r="H20" s="77">
        <f>SUMIFS('MONTHLY INPUTS'!$D$6:$D$205,'MONTHLY INPUTS'!$A$6:$A$205,H$12,'MONTHLY INPUTS'!$B$6:$B$205,$C$6)</f>
        <v>0</v>
      </c>
      <c r="I20" s="77">
        <f>SUMIFS('MONTHLY INPUTS'!$D$6:$D$205,'MONTHLY INPUTS'!$A$6:$A$205,I$12,'MONTHLY INPUTS'!$B$6:$B$205,$C$6)</f>
        <v>0</v>
      </c>
      <c r="J20" s="77">
        <f>SUMIFS('MONTHLY INPUTS'!$D$6:$D$205,'MONTHLY INPUTS'!$A$6:$A$205,J$12,'MONTHLY INPUTS'!$B$6:$B$205,$C$6)</f>
        <v>0</v>
      </c>
      <c r="K20" s="77">
        <f>SUMIFS('MONTHLY INPUTS'!$D$6:$D$205,'MONTHLY INPUTS'!$A$6:$A$205,K$12,'MONTHLY INPUTS'!$B$6:$B$205,$C$6)</f>
        <v>0</v>
      </c>
      <c r="L20" s="77">
        <f>SUMIFS('MONTHLY INPUTS'!$D$6:$D$205,'MONTHLY INPUTS'!$A$6:$A$205,L$12,'MONTHLY INPUTS'!$B$6:$B$205,$C$6)</f>
        <v>0</v>
      </c>
      <c r="M20" s="77">
        <f>SUMIFS('MONTHLY INPUTS'!$D$6:$D$205,'MONTHLY INPUTS'!$A$6:$A$205,M$12,'MONTHLY INPUTS'!$B$6:$B$205,$C$6)</f>
        <v>0</v>
      </c>
      <c r="N20" s="77">
        <f>SUM(B20:M20)</f>
        <v>0</v>
      </c>
    </row>
    <row r="21" spans="1:14" ht="15">
      <c r="A21" s="59" t="s">
        <v>142</v>
      </c>
      <c r="B21" s="66">
        <f t="shared" ref="B21:M21" si="1">B20-B17</f>
        <v>0</v>
      </c>
      <c r="C21" s="66">
        <f t="shared" si="1"/>
        <v>0</v>
      </c>
      <c r="D21" s="66">
        <f t="shared" si="1"/>
        <v>0</v>
      </c>
      <c r="E21" s="66">
        <f t="shared" si="1"/>
        <v>0</v>
      </c>
      <c r="F21" s="66">
        <f t="shared" si="1"/>
        <v>0</v>
      </c>
      <c r="G21" s="66">
        <f t="shared" si="1"/>
        <v>0</v>
      </c>
      <c r="H21" s="66">
        <f t="shared" si="1"/>
        <v>0</v>
      </c>
      <c r="I21" s="66">
        <f t="shared" si="1"/>
        <v>0</v>
      </c>
      <c r="J21" s="66">
        <f t="shared" si="1"/>
        <v>0</v>
      </c>
      <c r="K21" s="66">
        <f t="shared" si="1"/>
        <v>0</v>
      </c>
      <c r="L21" s="66">
        <f t="shared" si="1"/>
        <v>0</v>
      </c>
      <c r="M21" s="66">
        <f t="shared" si="1"/>
        <v>0</v>
      </c>
      <c r="N21" s="66">
        <f>SUM(B21:M21)</f>
        <v>0</v>
      </c>
    </row>
    <row r="22" spans="1:14" ht="15">
      <c r="A22" s="59" t="s">
        <v>143</v>
      </c>
      <c r="B22" s="67" t="str">
        <f t="shared" ref="B22:N22" si="2">IFERROR(B21/B20,"")</f>
        <v/>
      </c>
      <c r="C22" s="67" t="str">
        <f t="shared" si="2"/>
        <v/>
      </c>
      <c r="D22" s="67" t="str">
        <f t="shared" si="2"/>
        <v/>
      </c>
      <c r="E22" s="67" t="str">
        <f t="shared" si="2"/>
        <v/>
      </c>
      <c r="F22" s="67" t="str">
        <f t="shared" si="2"/>
        <v/>
      </c>
      <c r="G22" s="67" t="str">
        <f t="shared" si="2"/>
        <v/>
      </c>
      <c r="H22" s="67" t="str">
        <f t="shared" si="2"/>
        <v/>
      </c>
      <c r="I22" s="67" t="str">
        <f t="shared" si="2"/>
        <v/>
      </c>
      <c r="J22" s="67" t="str">
        <f t="shared" si="2"/>
        <v/>
      </c>
      <c r="K22" s="67" t="str">
        <f t="shared" si="2"/>
        <v/>
      </c>
      <c r="L22" s="67" t="str">
        <f t="shared" si="2"/>
        <v/>
      </c>
      <c r="M22" s="67" t="str">
        <f t="shared" si="2"/>
        <v/>
      </c>
      <c r="N22" s="67" t="str">
        <f t="shared" si="2"/>
        <v/>
      </c>
    </row>
    <row r="23" spans="1:14" ht="15">
      <c r="A23" s="59" t="s">
        <v>151</v>
      </c>
      <c r="B23" s="66" t="str">
        <f>IFERROR(SUMIFS('EXPENSE LOG'!$J$6:$J$505,'EXPENSE LOG'!$C$6:$C$505,B$12,'EXPENSE LOG'!$D$6:$D$505,$C$6,'EXPENSE LOG'!$F$6:$F$505,"Operating",'EXPENSE LOG'!$G$6:$G$505,"Direct")/B19,"")</f>
        <v/>
      </c>
      <c r="C23" s="66" t="str">
        <f>IFERROR(SUMIFS('EXPENSE LOG'!$J$6:$J$505,'EXPENSE LOG'!$C$6:$C$505,C$12,'EXPENSE LOG'!$D$6:$D$505,$C$6,'EXPENSE LOG'!$F$6:$F$505,"Operating",'EXPENSE LOG'!$G$6:$G$505,"Direct")/C19,"")</f>
        <v/>
      </c>
      <c r="D23" s="66" t="str">
        <f>IFERROR(SUMIFS('EXPENSE LOG'!$J$6:$J$505,'EXPENSE LOG'!$C$6:$C$505,D$12,'EXPENSE LOG'!$D$6:$D$505,$C$6,'EXPENSE LOG'!$F$6:$F$505,"Operating",'EXPENSE LOG'!$G$6:$G$505,"Direct")/D19,"")</f>
        <v/>
      </c>
      <c r="E23" s="66" t="str">
        <f>IFERROR(SUMIFS('EXPENSE LOG'!$J$6:$J$505,'EXPENSE LOG'!$C$6:$C$505,E$12,'EXPENSE LOG'!$D$6:$D$505,$C$6,'EXPENSE LOG'!$F$6:$F$505,"Operating",'EXPENSE LOG'!$G$6:$G$505,"Direct")/E19,"")</f>
        <v/>
      </c>
      <c r="F23" s="66" t="str">
        <f>IFERROR(SUMIFS('EXPENSE LOG'!$J$6:$J$505,'EXPENSE LOG'!$C$6:$C$505,F$12,'EXPENSE LOG'!$D$6:$D$505,$C$6,'EXPENSE LOG'!$F$6:$F$505,"Operating",'EXPENSE LOG'!$G$6:$G$505,"Direct")/F19,"")</f>
        <v/>
      </c>
      <c r="G23" s="66" t="str">
        <f>IFERROR(SUMIFS('EXPENSE LOG'!$J$6:$J$505,'EXPENSE LOG'!$C$6:$C$505,G$12,'EXPENSE LOG'!$D$6:$D$505,$C$6,'EXPENSE LOG'!$F$6:$F$505,"Operating",'EXPENSE LOG'!$G$6:$G$505,"Direct")/G19,"")</f>
        <v/>
      </c>
      <c r="H23" s="66" t="str">
        <f>IFERROR(SUMIFS('EXPENSE LOG'!$J$6:$J$505,'EXPENSE LOG'!$C$6:$C$505,H$12,'EXPENSE LOG'!$D$6:$D$505,$C$6,'EXPENSE LOG'!$F$6:$F$505,"Operating",'EXPENSE LOG'!$G$6:$G$505,"Direct")/H19,"")</f>
        <v/>
      </c>
      <c r="I23" s="66" t="str">
        <f>IFERROR(SUMIFS('EXPENSE LOG'!$J$6:$J$505,'EXPENSE LOG'!$C$6:$C$505,I$12,'EXPENSE LOG'!$D$6:$D$505,$C$6,'EXPENSE LOG'!$F$6:$F$505,"Operating",'EXPENSE LOG'!$G$6:$G$505,"Direct")/I19,"")</f>
        <v/>
      </c>
      <c r="J23" s="66" t="str">
        <f>IFERROR(SUMIFS('EXPENSE LOG'!$J$6:$J$505,'EXPENSE LOG'!$C$6:$C$505,J$12,'EXPENSE LOG'!$D$6:$D$505,$C$6,'EXPENSE LOG'!$F$6:$F$505,"Operating",'EXPENSE LOG'!$G$6:$G$505,"Direct")/J19,"")</f>
        <v/>
      </c>
      <c r="K23" s="66" t="str">
        <f>IFERROR(SUMIFS('EXPENSE LOG'!$J$6:$J$505,'EXPENSE LOG'!$C$6:$C$505,K$12,'EXPENSE LOG'!$D$6:$D$505,$C$6,'EXPENSE LOG'!$F$6:$F$505,"Operating",'EXPENSE LOG'!$G$6:$G$505,"Direct")/K19,"")</f>
        <v/>
      </c>
      <c r="L23" s="66" t="str">
        <f>IFERROR(SUMIFS('EXPENSE LOG'!$J$6:$J$505,'EXPENSE LOG'!$C$6:$C$505,L$12,'EXPENSE LOG'!$D$6:$D$505,$C$6,'EXPENSE LOG'!$F$6:$F$505,"Operating",'EXPENSE LOG'!$G$6:$G$505,"Direct")/L19,"")</f>
        <v/>
      </c>
      <c r="M23" s="66" t="str">
        <f>IFERROR(SUMIFS('EXPENSE LOG'!$J$6:$J$505,'EXPENSE LOG'!$C$6:$C$505,M$12,'EXPENSE LOG'!$D$6:$D$505,$C$6,'EXPENSE LOG'!$F$6:$F$505,"Operating",'EXPENSE LOG'!$G$6:$G$505,"Direct")/M19,"")</f>
        <v/>
      </c>
      <c r="N23" s="66" t="str">
        <f>IFERROR(SUMIFS('EXPENSE LOG'!$J$6:$J$505,'EXPENSE LOG'!$D$6:$D$505,$C$6,'EXPENSE LOG'!$F$6:$F$505,"Operating",'EXPENSE LOG'!$G$6:$G$505,"Direct",'EXPENSE LOG'!$C$6:$C$505,"&gt;="&amp;DATE($I$6,1,1),'EXPENSE LOG'!$C$6:$C$505,"&lt;"&amp;DATE($I$6+1,1,1))/N19,"")</f>
        <v/>
      </c>
    </row>
    <row r="24" spans="1:14">
      <c r="A24" s="63"/>
      <c r="B24" s="63"/>
      <c r="C24" s="63"/>
      <c r="D24" s="63"/>
      <c r="E24" s="63"/>
      <c r="F24" s="63"/>
      <c r="G24" s="63"/>
      <c r="H24" s="63"/>
      <c r="I24" s="63"/>
      <c r="J24" s="63"/>
      <c r="K24" s="63"/>
      <c r="L24" s="63"/>
      <c r="M24" s="63"/>
      <c r="N24" s="63"/>
    </row>
    <row r="25" spans="1:14" ht="15">
      <c r="A25" s="71" t="s">
        <v>153</v>
      </c>
      <c r="B25" s="72">
        <f>COUNTIFS('EXPENSE LOG'!$C$6:$C$505,B$12,'EXPENSE LOG'!$D$6:$D$505,$C$6,'EXPENSE LOG'!$J$6:$J$505,"&lt;&gt;",'EXPENSE LOG'!$N$6:$N$505,"&lt;&gt;Yes")</f>
        <v>0</v>
      </c>
      <c r="C25" s="72">
        <f>COUNTIFS('EXPENSE LOG'!$C$6:$C$505,C$12,'EXPENSE LOG'!$D$6:$D$505,$C$6,'EXPENSE LOG'!$J$6:$J$505,"&lt;&gt;",'EXPENSE LOG'!$N$6:$N$505,"&lt;&gt;Yes")</f>
        <v>0</v>
      </c>
      <c r="D25" s="72">
        <f>COUNTIFS('EXPENSE LOG'!$C$6:$C$505,D$12,'EXPENSE LOG'!$D$6:$D$505,$C$6,'EXPENSE LOG'!$J$6:$J$505,"&lt;&gt;",'EXPENSE LOG'!$N$6:$N$505,"&lt;&gt;Yes")</f>
        <v>0</v>
      </c>
      <c r="E25" s="72">
        <f>COUNTIFS('EXPENSE LOG'!$C$6:$C$505,E$12,'EXPENSE LOG'!$D$6:$D$505,$C$6,'EXPENSE LOG'!$J$6:$J$505,"&lt;&gt;",'EXPENSE LOG'!$N$6:$N$505,"&lt;&gt;Yes")</f>
        <v>0</v>
      </c>
      <c r="F25" s="72">
        <f>COUNTIFS('EXPENSE LOG'!$C$6:$C$505,F$12,'EXPENSE LOG'!$D$6:$D$505,$C$6,'EXPENSE LOG'!$J$6:$J$505,"&lt;&gt;",'EXPENSE LOG'!$N$6:$N$505,"&lt;&gt;Yes")</f>
        <v>0</v>
      </c>
      <c r="G25" s="72">
        <f>COUNTIFS('EXPENSE LOG'!$C$6:$C$505,G$12,'EXPENSE LOG'!$D$6:$D$505,$C$6,'EXPENSE LOG'!$J$6:$J$505,"&lt;&gt;",'EXPENSE LOG'!$N$6:$N$505,"&lt;&gt;Yes")</f>
        <v>0</v>
      </c>
      <c r="H25" s="72">
        <f>COUNTIFS('EXPENSE LOG'!$C$6:$C$505,H$12,'EXPENSE LOG'!$D$6:$D$505,$C$6,'EXPENSE LOG'!$J$6:$J$505,"&lt;&gt;",'EXPENSE LOG'!$N$6:$N$505,"&lt;&gt;Yes")</f>
        <v>0</v>
      </c>
      <c r="I25" s="72">
        <f>COUNTIFS('EXPENSE LOG'!$C$6:$C$505,I$12,'EXPENSE LOG'!$D$6:$D$505,$C$6,'EXPENSE LOG'!$J$6:$J$505,"&lt;&gt;",'EXPENSE LOG'!$N$6:$N$505,"&lt;&gt;Yes")</f>
        <v>0</v>
      </c>
      <c r="J25" s="72">
        <f>COUNTIFS('EXPENSE LOG'!$C$6:$C$505,J$12,'EXPENSE LOG'!$D$6:$D$505,$C$6,'EXPENSE LOG'!$J$6:$J$505,"&lt;&gt;",'EXPENSE LOG'!$N$6:$N$505,"&lt;&gt;Yes")</f>
        <v>0</v>
      </c>
      <c r="K25" s="72">
        <f>COUNTIFS('EXPENSE LOG'!$C$6:$C$505,K$12,'EXPENSE LOG'!$D$6:$D$505,$C$6,'EXPENSE LOG'!$J$6:$J$505,"&lt;&gt;",'EXPENSE LOG'!$N$6:$N$505,"&lt;&gt;Yes")</f>
        <v>0</v>
      </c>
      <c r="L25" s="72">
        <f>COUNTIFS('EXPENSE LOG'!$C$6:$C$505,L$12,'EXPENSE LOG'!$D$6:$D$505,$C$6,'EXPENSE LOG'!$J$6:$J$505,"&lt;&gt;",'EXPENSE LOG'!$N$6:$N$505,"&lt;&gt;Yes")</f>
        <v>0</v>
      </c>
      <c r="M25" s="72">
        <f>COUNTIFS('EXPENSE LOG'!$C$6:$C$505,M$12,'EXPENSE LOG'!$D$6:$D$505,$C$6,'EXPENSE LOG'!$J$6:$J$505,"&lt;&gt;",'EXPENSE LOG'!$N$6:$N$505,"&lt;&gt;Yes")</f>
        <v>0</v>
      </c>
      <c r="N25" s="72">
        <f>SUM(B25:M25)</f>
        <v>0</v>
      </c>
    </row>
    <row r="26" spans="1:14">
      <c r="A26" s="14"/>
      <c r="B26" s="14"/>
      <c r="C26" s="14"/>
      <c r="D26" s="14"/>
      <c r="E26" s="14"/>
      <c r="F26" s="14"/>
      <c r="G26" s="14"/>
      <c r="H26" s="14"/>
      <c r="I26" s="14"/>
      <c r="J26" s="14"/>
      <c r="K26" s="14"/>
      <c r="L26" s="14"/>
      <c r="M26" s="14"/>
      <c r="N26" s="14"/>
    </row>
    <row r="27" spans="1:14">
      <c r="A27" s="14"/>
      <c r="B27" s="14"/>
      <c r="C27" s="14"/>
      <c r="D27" s="14"/>
      <c r="E27" s="14"/>
      <c r="F27" s="14"/>
      <c r="G27" s="14"/>
      <c r="H27" s="14"/>
      <c r="I27" s="14"/>
      <c r="J27" s="14"/>
      <c r="K27" s="14"/>
      <c r="L27" s="14"/>
      <c r="M27" s="14"/>
      <c r="N27" s="14"/>
    </row>
    <row r="28" spans="1:14" ht="18.75" customHeight="1">
      <c r="A28" s="95" t="s">
        <v>156</v>
      </c>
      <c r="B28" s="95" t="s">
        <v>156</v>
      </c>
      <c r="C28" s="95" t="s">
        <v>156</v>
      </c>
      <c r="D28" s="95" t="s">
        <v>156</v>
      </c>
      <c r="E28" s="14"/>
      <c r="F28" s="14"/>
      <c r="G28" s="14"/>
      <c r="H28" s="14"/>
      <c r="I28" s="14"/>
      <c r="J28" s="14"/>
      <c r="K28" s="14"/>
      <c r="L28" s="14"/>
      <c r="M28" s="14"/>
      <c r="N28" s="14"/>
    </row>
    <row r="29" spans="1:14">
      <c r="A29" s="14"/>
      <c r="B29" s="14"/>
      <c r="C29" s="14"/>
      <c r="D29" s="14"/>
      <c r="E29" s="14"/>
      <c r="F29" s="14"/>
      <c r="G29" s="14"/>
      <c r="H29" s="14"/>
      <c r="I29" s="14"/>
      <c r="J29" s="14"/>
      <c r="K29" s="14"/>
      <c r="L29" s="14"/>
      <c r="M29" s="14"/>
      <c r="N29" s="14"/>
    </row>
    <row r="30" spans="1:14" ht="25.5" customHeight="1">
      <c r="A30" s="7" t="s">
        <v>55</v>
      </c>
      <c r="B30" s="9" t="s">
        <v>157</v>
      </c>
      <c r="C30" s="14"/>
      <c r="D30" s="14"/>
      <c r="E30" s="14"/>
      <c r="F30" s="14"/>
      <c r="G30" s="14"/>
      <c r="H30" s="14"/>
      <c r="I30" s="14"/>
      <c r="J30" s="14"/>
      <c r="K30" s="14"/>
      <c r="L30" s="14"/>
      <c r="M30" s="14"/>
      <c r="N30" s="14"/>
    </row>
    <row r="31" spans="1:14">
      <c r="A31" s="78" t="s">
        <v>63</v>
      </c>
      <c r="B31" s="79">
        <f>SUMIFS('EXPENSE LOG'!$J$6:$J$505,'EXPENSE LOG'!$D$6:$D$505,$C$6,'EXPENSE LOG'!$E$6:$E$505,$A31,'EXPENSE LOG'!$C$6:$C$505,"&gt;="&amp;DATE($I$6,1,1),'EXPENSE LOG'!$C$6:$C$505,"&lt;"&amp;DATE($I$6+1,1,1))</f>
        <v>0</v>
      </c>
      <c r="C31" s="14"/>
      <c r="D31" s="14"/>
      <c r="E31" s="14"/>
      <c r="F31" s="14"/>
      <c r="G31" s="14"/>
      <c r="H31" s="14"/>
      <c r="I31" s="14"/>
      <c r="J31" s="14"/>
      <c r="K31" s="14"/>
      <c r="L31" s="14"/>
      <c r="M31" s="14"/>
      <c r="N31" s="14"/>
    </row>
    <row r="32" spans="1:14">
      <c r="A32" s="78" t="s">
        <v>70</v>
      </c>
      <c r="B32" s="79">
        <f>SUMIFS('EXPENSE LOG'!$J$6:$J$505,'EXPENSE LOG'!$D$6:$D$505,$C$6,'EXPENSE LOG'!$E$6:$E$505,$A32,'EXPENSE LOG'!$C$6:$C$505,"&gt;="&amp;DATE($I$6,1,1),'EXPENSE LOG'!$C$6:$C$505,"&lt;"&amp;DATE($I$6+1,1,1))</f>
        <v>0</v>
      </c>
      <c r="C32" s="14"/>
      <c r="D32" s="14"/>
      <c r="E32" s="14"/>
      <c r="F32" s="14"/>
      <c r="G32" s="14"/>
      <c r="H32" s="14"/>
      <c r="I32" s="14"/>
      <c r="J32" s="14"/>
      <c r="K32" s="14"/>
      <c r="L32" s="14"/>
      <c r="M32" s="14"/>
      <c r="N32" s="14"/>
    </row>
    <row r="33" spans="1:14">
      <c r="A33" s="78" t="s">
        <v>73</v>
      </c>
      <c r="B33" s="79">
        <f>SUMIFS('EXPENSE LOG'!$J$6:$J$505,'EXPENSE LOG'!$D$6:$D$505,$C$6,'EXPENSE LOG'!$E$6:$E$505,$A33,'EXPENSE LOG'!$C$6:$C$505,"&gt;="&amp;DATE($I$6,1,1),'EXPENSE LOG'!$C$6:$C$505,"&lt;"&amp;DATE($I$6+1,1,1))</f>
        <v>0</v>
      </c>
      <c r="C33" s="14"/>
      <c r="D33" s="14"/>
      <c r="E33" s="14"/>
      <c r="F33" s="14"/>
      <c r="G33" s="14"/>
      <c r="H33" s="14"/>
      <c r="I33" s="14"/>
      <c r="J33" s="14"/>
      <c r="K33" s="14"/>
      <c r="L33" s="14"/>
      <c r="M33" s="14"/>
      <c r="N33" s="14"/>
    </row>
    <row r="34" spans="1:14">
      <c r="A34" s="78" t="s">
        <v>76</v>
      </c>
      <c r="B34" s="79">
        <f>SUMIFS('EXPENSE LOG'!$J$6:$J$505,'EXPENSE LOG'!$D$6:$D$505,$C$6,'EXPENSE LOG'!$E$6:$E$505,$A34,'EXPENSE LOG'!$C$6:$C$505,"&gt;="&amp;DATE($I$6,1,1),'EXPENSE LOG'!$C$6:$C$505,"&lt;"&amp;DATE($I$6+1,1,1))</f>
        <v>0</v>
      </c>
      <c r="C34" s="14"/>
      <c r="D34" s="14"/>
      <c r="E34" s="14"/>
      <c r="F34" s="14"/>
      <c r="G34" s="14"/>
      <c r="H34" s="14"/>
      <c r="I34" s="14"/>
      <c r="J34" s="14"/>
      <c r="K34" s="14"/>
      <c r="L34" s="14"/>
      <c r="M34" s="14"/>
      <c r="N34" s="14"/>
    </row>
    <row r="35" spans="1:14">
      <c r="A35" s="78" t="s">
        <v>81</v>
      </c>
      <c r="B35" s="79">
        <f>SUMIFS('EXPENSE LOG'!$J$6:$J$505,'EXPENSE LOG'!$D$6:$D$505,$C$6,'EXPENSE LOG'!$E$6:$E$505,$A35,'EXPENSE LOG'!$C$6:$C$505,"&gt;="&amp;DATE($I$6,1,1),'EXPENSE LOG'!$C$6:$C$505,"&lt;"&amp;DATE($I$6+1,1,1))</f>
        <v>0</v>
      </c>
      <c r="C35" s="14"/>
      <c r="D35" s="14"/>
      <c r="E35" s="14"/>
      <c r="F35" s="14"/>
      <c r="G35" s="14"/>
      <c r="H35" s="14"/>
      <c r="I35" s="14"/>
      <c r="J35" s="14"/>
      <c r="K35" s="14"/>
      <c r="L35" s="14"/>
      <c r="M35" s="14"/>
      <c r="N35" s="14"/>
    </row>
    <row r="36" spans="1:14">
      <c r="A36" s="78" t="s">
        <v>85</v>
      </c>
      <c r="B36" s="79">
        <f>SUMIFS('EXPENSE LOG'!$J$6:$J$505,'EXPENSE LOG'!$D$6:$D$505,$C$6,'EXPENSE LOG'!$E$6:$E$505,$A36,'EXPENSE LOG'!$C$6:$C$505,"&gt;="&amp;DATE($I$6,1,1),'EXPENSE LOG'!$C$6:$C$505,"&lt;"&amp;DATE($I$6+1,1,1))</f>
        <v>0</v>
      </c>
      <c r="C36" s="14"/>
      <c r="D36" s="14"/>
      <c r="E36" s="14"/>
      <c r="F36" s="14"/>
      <c r="G36" s="14"/>
      <c r="H36" s="14"/>
      <c r="I36" s="14"/>
      <c r="J36" s="14"/>
      <c r="K36" s="14"/>
      <c r="L36" s="14"/>
      <c r="M36" s="14"/>
      <c r="N36" s="14"/>
    </row>
    <row r="37" spans="1:14">
      <c r="A37" s="78" t="s">
        <v>92</v>
      </c>
      <c r="B37" s="79">
        <f>SUMIFS('EXPENSE LOG'!$J$6:$J$505,'EXPENSE LOG'!$D$6:$D$505,$C$6,'EXPENSE LOG'!$E$6:$E$505,$A37,'EXPENSE LOG'!$C$6:$C$505,"&gt;="&amp;DATE($I$6,1,1),'EXPENSE LOG'!$C$6:$C$505,"&lt;"&amp;DATE($I$6+1,1,1))</f>
        <v>0</v>
      </c>
      <c r="C37" s="14"/>
      <c r="D37" s="14"/>
      <c r="E37" s="14"/>
      <c r="F37" s="14"/>
      <c r="G37" s="14"/>
      <c r="H37" s="14"/>
      <c r="I37" s="14"/>
      <c r="J37" s="14"/>
      <c r="K37" s="14"/>
      <c r="L37" s="14"/>
      <c r="M37" s="14"/>
      <c r="N37" s="14"/>
    </row>
    <row r="38" spans="1:14">
      <c r="A38" s="78" t="s">
        <v>98</v>
      </c>
      <c r="B38" s="79">
        <f>SUMIFS('EXPENSE LOG'!$J$6:$J$505,'EXPENSE LOG'!$D$6:$D$505,$C$6,'EXPENSE LOG'!$E$6:$E$505,$A38,'EXPENSE LOG'!$C$6:$C$505,"&gt;="&amp;DATE($I$6,1,1),'EXPENSE LOG'!$C$6:$C$505,"&lt;"&amp;DATE($I$6+1,1,1))</f>
        <v>0</v>
      </c>
      <c r="C38" s="14"/>
      <c r="D38" s="14"/>
      <c r="E38" s="14"/>
      <c r="F38" s="14"/>
      <c r="G38" s="14"/>
      <c r="H38" s="14"/>
      <c r="I38" s="14"/>
      <c r="J38" s="14"/>
      <c r="K38" s="14"/>
      <c r="L38" s="14"/>
      <c r="M38" s="14"/>
      <c r="N38" s="14"/>
    </row>
    <row r="39" spans="1:14">
      <c r="A39" s="78" t="s">
        <v>103</v>
      </c>
      <c r="B39" s="79">
        <f>SUMIFS('EXPENSE LOG'!$J$6:$J$505,'EXPENSE LOG'!$D$6:$D$505,$C$6,'EXPENSE LOG'!$E$6:$E$505,$A39,'EXPENSE LOG'!$C$6:$C$505,"&gt;="&amp;DATE($I$6,1,1),'EXPENSE LOG'!$C$6:$C$505,"&lt;"&amp;DATE($I$6+1,1,1))</f>
        <v>0</v>
      </c>
      <c r="C39" s="14"/>
      <c r="D39" s="14"/>
      <c r="E39" s="14"/>
      <c r="F39" s="14"/>
      <c r="G39" s="14"/>
      <c r="H39" s="14"/>
      <c r="I39" s="14"/>
      <c r="J39" s="14"/>
      <c r="K39" s="14"/>
      <c r="L39" s="14"/>
      <c r="M39" s="14"/>
      <c r="N39" s="14"/>
    </row>
    <row r="40" spans="1:14">
      <c r="A40" s="78" t="s">
        <v>106</v>
      </c>
      <c r="B40" s="79">
        <f>SUMIFS('EXPENSE LOG'!$J$6:$J$505,'EXPENSE LOG'!$D$6:$D$505,$C$6,'EXPENSE LOG'!$E$6:$E$505,$A40,'EXPENSE LOG'!$C$6:$C$505,"&gt;="&amp;DATE($I$6,1,1),'EXPENSE LOG'!$C$6:$C$505,"&lt;"&amp;DATE($I$6+1,1,1))</f>
        <v>0</v>
      </c>
      <c r="C40" s="14"/>
      <c r="D40" s="14"/>
      <c r="E40" s="14"/>
      <c r="F40" s="14"/>
      <c r="G40" s="14"/>
      <c r="H40" s="14"/>
      <c r="I40" s="14"/>
      <c r="J40" s="14"/>
      <c r="K40" s="14"/>
      <c r="L40" s="14"/>
      <c r="M40" s="14"/>
      <c r="N40" s="14"/>
    </row>
    <row r="41" spans="1:14">
      <c r="A41" s="78" t="s">
        <v>109</v>
      </c>
      <c r="B41" s="79">
        <f>SUMIFS('EXPENSE LOG'!$J$6:$J$505,'EXPENSE LOG'!$D$6:$D$505,$C$6,'EXPENSE LOG'!$E$6:$E$505,$A41,'EXPENSE LOG'!$C$6:$C$505,"&gt;="&amp;DATE($I$6,1,1),'EXPENSE LOG'!$C$6:$C$505,"&lt;"&amp;DATE($I$6+1,1,1))</f>
        <v>0</v>
      </c>
      <c r="C41" s="14"/>
      <c r="D41" s="14"/>
      <c r="E41" s="14"/>
      <c r="F41" s="14"/>
      <c r="G41" s="14"/>
      <c r="H41" s="14"/>
      <c r="I41" s="14"/>
      <c r="J41" s="14"/>
      <c r="K41" s="14"/>
      <c r="L41" s="14"/>
      <c r="M41" s="14"/>
      <c r="N41" s="14"/>
    </row>
    <row r="42" spans="1:14">
      <c r="A42" s="78" t="s">
        <v>114</v>
      </c>
      <c r="B42" s="79">
        <f>SUMIFS('EXPENSE LOG'!$J$6:$J$505,'EXPENSE LOG'!$D$6:$D$505,$C$6,'EXPENSE LOG'!$E$6:$E$505,$A42,'EXPENSE LOG'!$C$6:$C$505,"&gt;="&amp;DATE($I$6,1,1),'EXPENSE LOG'!$C$6:$C$505,"&lt;"&amp;DATE($I$6+1,1,1))</f>
        <v>0</v>
      </c>
      <c r="C42" s="14"/>
      <c r="D42" s="14"/>
      <c r="E42" s="14"/>
      <c r="F42" s="14"/>
      <c r="G42" s="14"/>
      <c r="H42" s="14"/>
      <c r="I42" s="14"/>
      <c r="J42" s="14"/>
      <c r="K42" s="14"/>
      <c r="L42" s="14"/>
      <c r="M42" s="14"/>
      <c r="N42" s="14"/>
    </row>
  </sheetData>
  <mergeCells count="16">
    <mergeCell ref="A28:D28"/>
    <mergeCell ref="A10:C10"/>
    <mergeCell ref="D10:F10"/>
    <mergeCell ref="G10:I10"/>
    <mergeCell ref="J10:L10"/>
    <mergeCell ref="M10:N10"/>
    <mergeCell ref="A8:C9"/>
    <mergeCell ref="D8:F9"/>
    <mergeCell ref="G8:I9"/>
    <mergeCell ref="J8:L9"/>
    <mergeCell ref="M8:N9"/>
    <mergeCell ref="A1:N2"/>
    <mergeCell ref="A3:N4"/>
    <mergeCell ref="A6:B6"/>
    <mergeCell ref="C6:F6"/>
    <mergeCell ref="G6:H6"/>
  </mergeCells>
  <conditionalFormatting sqref="B25:N25">
    <cfRule type="cellIs" dxfId="5" priority="1" operator="greaterThan">
      <formula>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42"/>
  <sheetViews>
    <sheetView showGridLines="0" workbookViewId="0">
      <selection sqref="A1:N2"/>
    </sheetView>
  </sheetViews>
  <sheetFormatPr defaultRowHeight="14.25"/>
  <cols>
    <col min="1" max="1" width="23.875" customWidth="1"/>
    <col min="2" max="13" width="8.625" customWidth="1"/>
    <col min="14" max="14" width="10" customWidth="1"/>
  </cols>
  <sheetData>
    <row r="1" spans="1:14" ht="33" customHeight="1">
      <c r="A1" s="93" t="s">
        <v>161</v>
      </c>
      <c r="B1" s="93" t="s">
        <v>161</v>
      </c>
      <c r="C1" s="93" t="s">
        <v>161</v>
      </c>
      <c r="D1" s="93" t="s">
        <v>161</v>
      </c>
      <c r="E1" s="93" t="s">
        <v>161</v>
      </c>
      <c r="F1" s="93" t="s">
        <v>161</v>
      </c>
      <c r="G1" s="93" t="s">
        <v>161</v>
      </c>
      <c r="H1" s="93" t="s">
        <v>161</v>
      </c>
      <c r="I1" s="93" t="s">
        <v>161</v>
      </c>
      <c r="J1" s="93" t="s">
        <v>161</v>
      </c>
      <c r="K1" s="93" t="s">
        <v>161</v>
      </c>
      <c r="L1" s="93" t="s">
        <v>161</v>
      </c>
      <c r="M1" s="93" t="s">
        <v>161</v>
      </c>
      <c r="N1" s="93" t="s">
        <v>161</v>
      </c>
    </row>
    <row r="2" spans="1:14" ht="33" customHeight="1">
      <c r="A2" s="93" t="s">
        <v>161</v>
      </c>
      <c r="B2" s="93" t="s">
        <v>161</v>
      </c>
      <c r="C2" s="93" t="s">
        <v>161</v>
      </c>
      <c r="D2" s="93" t="s">
        <v>161</v>
      </c>
      <c r="E2" s="93" t="s">
        <v>161</v>
      </c>
      <c r="F2" s="93" t="s">
        <v>161</v>
      </c>
      <c r="G2" s="93" t="s">
        <v>161</v>
      </c>
      <c r="H2" s="93" t="s">
        <v>161</v>
      </c>
      <c r="I2" s="93" t="s">
        <v>161</v>
      </c>
      <c r="J2" s="93" t="s">
        <v>161</v>
      </c>
      <c r="K2" s="93" t="s">
        <v>161</v>
      </c>
      <c r="L2" s="93" t="s">
        <v>161</v>
      </c>
      <c r="M2" s="93" t="s">
        <v>161</v>
      </c>
      <c r="N2" s="93" t="s">
        <v>161</v>
      </c>
    </row>
    <row r="3" spans="1:14" ht="27" customHeight="1">
      <c r="A3" s="94" t="s">
        <v>155</v>
      </c>
      <c r="B3" s="94" t="s">
        <v>155</v>
      </c>
      <c r="C3" s="94" t="s">
        <v>155</v>
      </c>
      <c r="D3" s="94" t="s">
        <v>155</v>
      </c>
      <c r="E3" s="94" t="s">
        <v>155</v>
      </c>
      <c r="F3" s="94" t="s">
        <v>155</v>
      </c>
      <c r="G3" s="94" t="s">
        <v>155</v>
      </c>
      <c r="H3" s="94" t="s">
        <v>155</v>
      </c>
      <c r="I3" s="94" t="s">
        <v>155</v>
      </c>
      <c r="J3" s="94" t="s">
        <v>155</v>
      </c>
      <c r="K3" s="94" t="s">
        <v>155</v>
      </c>
      <c r="L3" s="94" t="s">
        <v>155</v>
      </c>
      <c r="M3" s="94" t="s">
        <v>155</v>
      </c>
      <c r="N3" s="94" t="s">
        <v>155</v>
      </c>
    </row>
    <row r="4" spans="1:14" ht="27" customHeight="1">
      <c r="A4" s="94" t="s">
        <v>155</v>
      </c>
      <c r="B4" s="94" t="s">
        <v>155</v>
      </c>
      <c r="C4" s="94" t="s">
        <v>155</v>
      </c>
      <c r="D4" s="94" t="s">
        <v>155</v>
      </c>
      <c r="E4" s="94" t="s">
        <v>155</v>
      </c>
      <c r="F4" s="94" t="s">
        <v>155</v>
      </c>
      <c r="G4" s="94" t="s">
        <v>155</v>
      </c>
      <c r="H4" s="94" t="s">
        <v>155</v>
      </c>
      <c r="I4" s="94" t="s">
        <v>155</v>
      </c>
      <c r="J4" s="94" t="s">
        <v>155</v>
      </c>
      <c r="K4" s="94" t="s">
        <v>155</v>
      </c>
      <c r="L4" s="94" t="s">
        <v>155</v>
      </c>
      <c r="M4" s="94" t="s">
        <v>155</v>
      </c>
      <c r="N4" s="94" t="s">
        <v>155</v>
      </c>
    </row>
    <row r="5" spans="1:14">
      <c r="A5" s="14"/>
      <c r="B5" s="14"/>
      <c r="C5" s="14"/>
      <c r="D5" s="14"/>
      <c r="E5" s="14"/>
      <c r="F5" s="14"/>
      <c r="G5" s="14"/>
      <c r="H5" s="14"/>
      <c r="I5" s="14"/>
      <c r="J5" s="14"/>
      <c r="K5" s="14"/>
      <c r="L5" s="14"/>
      <c r="M5" s="14"/>
      <c r="N5" s="14"/>
    </row>
    <row r="6" spans="1:14" ht="15.75">
      <c r="A6" s="126" t="s">
        <v>124</v>
      </c>
      <c r="B6" s="126" t="s">
        <v>124</v>
      </c>
      <c r="C6" s="153" t="str">
        <f>SETUP!$A$21</f>
        <v>Property 5</v>
      </c>
      <c r="D6" s="153"/>
      <c r="E6" s="153"/>
      <c r="F6" s="153"/>
      <c r="G6" s="126" t="s">
        <v>54</v>
      </c>
      <c r="H6" s="126" t="s">
        <v>54</v>
      </c>
      <c r="I6" s="56">
        <f>SETUP!$B$8</f>
        <v>2026</v>
      </c>
      <c r="J6" s="14"/>
      <c r="K6" s="14"/>
      <c r="L6" s="14"/>
      <c r="M6" s="14"/>
      <c r="N6" s="14"/>
    </row>
    <row r="7" spans="1:14">
      <c r="A7" s="14"/>
      <c r="B7" s="14"/>
      <c r="C7" s="14"/>
      <c r="D7" s="14"/>
      <c r="E7" s="14"/>
      <c r="F7" s="14"/>
      <c r="G7" s="14"/>
      <c r="H7" s="14"/>
      <c r="I7" s="14"/>
      <c r="J7" s="14"/>
      <c r="K7" s="14"/>
      <c r="L7" s="14"/>
      <c r="M7" s="14"/>
      <c r="N7" s="14"/>
    </row>
    <row r="8" spans="1:14">
      <c r="A8" s="154">
        <f>N13</f>
        <v>0</v>
      </c>
      <c r="B8" s="155"/>
      <c r="C8" s="156"/>
      <c r="D8" s="160">
        <f>N14</f>
        <v>0</v>
      </c>
      <c r="E8" s="161"/>
      <c r="F8" s="162"/>
      <c r="G8" s="154">
        <f>N21</f>
        <v>0</v>
      </c>
      <c r="H8" s="155"/>
      <c r="I8" s="156"/>
      <c r="J8" s="160" t="str">
        <f>N23</f>
        <v/>
      </c>
      <c r="K8" s="161"/>
      <c r="L8" s="162"/>
      <c r="M8" s="166">
        <f>N19</f>
        <v>0</v>
      </c>
      <c r="N8" s="167"/>
    </row>
    <row r="9" spans="1:14">
      <c r="A9" s="157"/>
      <c r="B9" s="158"/>
      <c r="C9" s="159"/>
      <c r="D9" s="163"/>
      <c r="E9" s="164"/>
      <c r="F9" s="165"/>
      <c r="G9" s="157"/>
      <c r="H9" s="158"/>
      <c r="I9" s="159"/>
      <c r="J9" s="163"/>
      <c r="K9" s="164"/>
      <c r="L9" s="165"/>
      <c r="M9" s="168"/>
      <c r="N9" s="169"/>
    </row>
    <row r="10" spans="1:14">
      <c r="A10" s="151" t="s">
        <v>140</v>
      </c>
      <c r="B10" s="170" t="s">
        <v>140</v>
      </c>
      <c r="C10" s="152" t="s">
        <v>140</v>
      </c>
      <c r="D10" s="151" t="s">
        <v>109</v>
      </c>
      <c r="E10" s="170" t="s">
        <v>109</v>
      </c>
      <c r="F10" s="152" t="s">
        <v>109</v>
      </c>
      <c r="G10" s="151" t="s">
        <v>142</v>
      </c>
      <c r="H10" s="170" t="s">
        <v>142</v>
      </c>
      <c r="I10" s="152" t="s">
        <v>142</v>
      </c>
      <c r="J10" s="151" t="s">
        <v>144</v>
      </c>
      <c r="K10" s="170" t="s">
        <v>144</v>
      </c>
      <c r="L10" s="152" t="s">
        <v>144</v>
      </c>
      <c r="M10" s="151" t="s">
        <v>141</v>
      </c>
      <c r="N10" s="152" t="s">
        <v>141</v>
      </c>
    </row>
    <row r="11" spans="1:14">
      <c r="A11" s="14"/>
      <c r="B11" s="14"/>
      <c r="C11" s="14"/>
      <c r="D11" s="14"/>
      <c r="E11" s="14"/>
      <c r="F11" s="14"/>
      <c r="G11" s="14"/>
      <c r="H11" s="14"/>
      <c r="I11" s="14"/>
      <c r="J11" s="14"/>
      <c r="K11" s="14"/>
      <c r="L11" s="14"/>
      <c r="M11" s="14"/>
      <c r="N11" s="14"/>
    </row>
    <row r="12" spans="1:14" ht="25.5" customHeight="1">
      <c r="A12" s="4" t="s">
        <v>146</v>
      </c>
      <c r="B12" s="13">
        <f>DATE($I$6,1,1)</f>
        <v>46023</v>
      </c>
      <c r="C12" s="13">
        <f>DATE($I$6,2,1)</f>
        <v>46054</v>
      </c>
      <c r="D12" s="13">
        <f>DATE($I$6,3,1)</f>
        <v>46082</v>
      </c>
      <c r="E12" s="13">
        <f>DATE($I$6,4,1)</f>
        <v>46113</v>
      </c>
      <c r="F12" s="13">
        <f>DATE($I$6,5,1)</f>
        <v>46143</v>
      </c>
      <c r="G12" s="13">
        <f>DATE($I$6,6,1)</f>
        <v>46174</v>
      </c>
      <c r="H12" s="13">
        <f>DATE($I$6,7,1)</f>
        <v>46204</v>
      </c>
      <c r="I12" s="13">
        <f>DATE($I$6,8,1)</f>
        <v>46235</v>
      </c>
      <c r="J12" s="13">
        <f>DATE($I$6,9,1)</f>
        <v>46266</v>
      </c>
      <c r="K12" s="13">
        <f>DATE($I$6,10,1)</f>
        <v>46296</v>
      </c>
      <c r="L12" s="13">
        <f>DATE($I$6,11,1)</f>
        <v>46327</v>
      </c>
      <c r="M12" s="13">
        <f>DATE($I$6,12,1)</f>
        <v>46357</v>
      </c>
      <c r="N12" s="4" t="s">
        <v>147</v>
      </c>
    </row>
    <row r="13" spans="1:14" ht="15">
      <c r="A13" s="57" t="s">
        <v>148</v>
      </c>
      <c r="B13" s="73">
        <f>SUMIFS('EXPENSE LOG'!$J$6:$J$505,'EXPENSE LOG'!$C$6:$C$505,B$12,'EXPENSE LOG'!$D$6:$D$505,$C$6,'EXPENSE LOG'!$F$6:$F$505,"Operating")</f>
        <v>0</v>
      </c>
      <c r="C13" s="73">
        <f>SUMIFS('EXPENSE LOG'!$J$6:$J$505,'EXPENSE LOG'!$C$6:$C$505,C$12,'EXPENSE LOG'!$D$6:$D$505,$C$6,'EXPENSE LOG'!$F$6:$F$505,"Operating")</f>
        <v>0</v>
      </c>
      <c r="D13" s="73">
        <f>SUMIFS('EXPENSE LOG'!$J$6:$J$505,'EXPENSE LOG'!$C$6:$C$505,D$12,'EXPENSE LOG'!$D$6:$D$505,$C$6,'EXPENSE LOG'!$F$6:$F$505,"Operating")</f>
        <v>0</v>
      </c>
      <c r="E13" s="73">
        <f>SUMIFS('EXPENSE LOG'!$J$6:$J$505,'EXPENSE LOG'!$C$6:$C$505,E$12,'EXPENSE LOG'!$D$6:$D$505,$C$6,'EXPENSE LOG'!$F$6:$F$505,"Operating")</f>
        <v>0</v>
      </c>
      <c r="F13" s="73">
        <f>SUMIFS('EXPENSE LOG'!$J$6:$J$505,'EXPENSE LOG'!$C$6:$C$505,F$12,'EXPENSE LOG'!$D$6:$D$505,$C$6,'EXPENSE LOG'!$F$6:$F$505,"Operating")</f>
        <v>0</v>
      </c>
      <c r="G13" s="73">
        <f>SUMIFS('EXPENSE LOG'!$J$6:$J$505,'EXPENSE LOG'!$C$6:$C$505,G$12,'EXPENSE LOG'!$D$6:$D$505,$C$6,'EXPENSE LOG'!$F$6:$F$505,"Operating")</f>
        <v>0</v>
      </c>
      <c r="H13" s="73">
        <f>SUMIFS('EXPENSE LOG'!$J$6:$J$505,'EXPENSE LOG'!$C$6:$C$505,H$12,'EXPENSE LOG'!$D$6:$D$505,$C$6,'EXPENSE LOG'!$F$6:$F$505,"Operating")</f>
        <v>0</v>
      </c>
      <c r="I13" s="73">
        <f>SUMIFS('EXPENSE LOG'!$J$6:$J$505,'EXPENSE LOG'!$C$6:$C$505,I$12,'EXPENSE LOG'!$D$6:$D$505,$C$6,'EXPENSE LOG'!$F$6:$F$505,"Operating")</f>
        <v>0</v>
      </c>
      <c r="J13" s="73">
        <f>SUMIFS('EXPENSE LOG'!$J$6:$J$505,'EXPENSE LOG'!$C$6:$C$505,J$12,'EXPENSE LOG'!$D$6:$D$505,$C$6,'EXPENSE LOG'!$F$6:$F$505,"Operating")</f>
        <v>0</v>
      </c>
      <c r="K13" s="73">
        <f>SUMIFS('EXPENSE LOG'!$J$6:$J$505,'EXPENSE LOG'!$C$6:$C$505,K$12,'EXPENSE LOG'!$D$6:$D$505,$C$6,'EXPENSE LOG'!$F$6:$F$505,"Operating")</f>
        <v>0</v>
      </c>
      <c r="L13" s="73">
        <f>SUMIFS('EXPENSE LOG'!$J$6:$J$505,'EXPENSE LOG'!$C$6:$C$505,L$12,'EXPENSE LOG'!$D$6:$D$505,$C$6,'EXPENSE LOG'!$F$6:$F$505,"Operating")</f>
        <v>0</v>
      </c>
      <c r="M13" s="73">
        <f>SUMIFS('EXPENSE LOG'!$J$6:$J$505,'EXPENSE LOG'!$C$6:$C$505,M$12,'EXPENSE LOG'!$D$6:$D$505,$C$6,'EXPENSE LOG'!$F$6:$F$505,"Operating")</f>
        <v>0</v>
      </c>
      <c r="N13" s="73">
        <f>SUM(B13:M13)</f>
        <v>0</v>
      </c>
    </row>
    <row r="14" spans="1:14" ht="15">
      <c r="A14" s="59" t="s">
        <v>109</v>
      </c>
      <c r="B14" s="74">
        <f>SUMIFS('EXPENSE LOG'!$J$6:$J$505,'EXPENSE LOG'!$C$6:$C$505,B$12,'EXPENSE LOG'!$D$6:$D$505,$C$6,'EXPENSE LOG'!$F$6:$F$505,"Capital")</f>
        <v>0</v>
      </c>
      <c r="C14" s="74">
        <f>SUMIFS('EXPENSE LOG'!$J$6:$J$505,'EXPENSE LOG'!$C$6:$C$505,C$12,'EXPENSE LOG'!$D$6:$D$505,$C$6,'EXPENSE LOG'!$F$6:$F$505,"Capital")</f>
        <v>0</v>
      </c>
      <c r="D14" s="74">
        <f>SUMIFS('EXPENSE LOG'!$J$6:$J$505,'EXPENSE LOG'!$C$6:$C$505,D$12,'EXPENSE LOG'!$D$6:$D$505,$C$6,'EXPENSE LOG'!$F$6:$F$505,"Capital")</f>
        <v>0</v>
      </c>
      <c r="E14" s="74">
        <f>SUMIFS('EXPENSE LOG'!$J$6:$J$505,'EXPENSE LOG'!$C$6:$C$505,E$12,'EXPENSE LOG'!$D$6:$D$505,$C$6,'EXPENSE LOG'!$F$6:$F$505,"Capital")</f>
        <v>0</v>
      </c>
      <c r="F14" s="74">
        <f>SUMIFS('EXPENSE LOG'!$J$6:$J$505,'EXPENSE LOG'!$C$6:$C$505,F$12,'EXPENSE LOG'!$D$6:$D$505,$C$6,'EXPENSE LOG'!$F$6:$F$505,"Capital")</f>
        <v>0</v>
      </c>
      <c r="G14" s="74">
        <f>SUMIFS('EXPENSE LOG'!$J$6:$J$505,'EXPENSE LOG'!$C$6:$C$505,G$12,'EXPENSE LOG'!$D$6:$D$505,$C$6,'EXPENSE LOG'!$F$6:$F$505,"Capital")</f>
        <v>0</v>
      </c>
      <c r="H14" s="74">
        <f>SUMIFS('EXPENSE LOG'!$J$6:$J$505,'EXPENSE LOG'!$C$6:$C$505,H$12,'EXPENSE LOG'!$D$6:$D$505,$C$6,'EXPENSE LOG'!$F$6:$F$505,"Capital")</f>
        <v>0</v>
      </c>
      <c r="I14" s="74">
        <f>SUMIFS('EXPENSE LOG'!$J$6:$J$505,'EXPENSE LOG'!$C$6:$C$505,I$12,'EXPENSE LOG'!$D$6:$D$505,$C$6,'EXPENSE LOG'!$F$6:$F$505,"Capital")</f>
        <v>0</v>
      </c>
      <c r="J14" s="74">
        <f>SUMIFS('EXPENSE LOG'!$J$6:$J$505,'EXPENSE LOG'!$C$6:$C$505,J$12,'EXPENSE LOG'!$D$6:$D$505,$C$6,'EXPENSE LOG'!$F$6:$F$505,"Capital")</f>
        <v>0</v>
      </c>
      <c r="K14" s="74">
        <f>SUMIFS('EXPENSE LOG'!$J$6:$J$505,'EXPENSE LOG'!$C$6:$C$505,K$12,'EXPENSE LOG'!$D$6:$D$505,$C$6,'EXPENSE LOG'!$F$6:$F$505,"Capital")</f>
        <v>0</v>
      </c>
      <c r="L14" s="74">
        <f>SUMIFS('EXPENSE LOG'!$J$6:$J$505,'EXPENSE LOG'!$C$6:$C$505,L$12,'EXPENSE LOG'!$D$6:$D$505,$C$6,'EXPENSE LOG'!$F$6:$F$505,"Capital")</f>
        <v>0</v>
      </c>
      <c r="M14" s="74">
        <f>SUMIFS('EXPENSE LOG'!$J$6:$J$505,'EXPENSE LOG'!$C$6:$C$505,M$12,'EXPENSE LOG'!$D$6:$D$505,$C$6,'EXPENSE LOG'!$F$6:$F$505,"Capital")</f>
        <v>0</v>
      </c>
      <c r="N14" s="74">
        <f>SUM(B14:M14)</f>
        <v>0</v>
      </c>
    </row>
    <row r="15" spans="1:14" ht="15">
      <c r="A15" s="59" t="s">
        <v>149</v>
      </c>
      <c r="B15" s="74">
        <f t="shared" ref="B15:M15" si="0">B13+B14</f>
        <v>0</v>
      </c>
      <c r="C15" s="74">
        <f t="shared" si="0"/>
        <v>0</v>
      </c>
      <c r="D15" s="74">
        <f t="shared" si="0"/>
        <v>0</v>
      </c>
      <c r="E15" s="74">
        <f t="shared" si="0"/>
        <v>0</v>
      </c>
      <c r="F15" s="74">
        <f t="shared" si="0"/>
        <v>0</v>
      </c>
      <c r="G15" s="74">
        <f t="shared" si="0"/>
        <v>0</v>
      </c>
      <c r="H15" s="74">
        <f t="shared" si="0"/>
        <v>0</v>
      </c>
      <c r="I15" s="74">
        <f t="shared" si="0"/>
        <v>0</v>
      </c>
      <c r="J15" s="74">
        <f t="shared" si="0"/>
        <v>0</v>
      </c>
      <c r="K15" s="74">
        <f t="shared" si="0"/>
        <v>0</v>
      </c>
      <c r="L15" s="74">
        <f t="shared" si="0"/>
        <v>0</v>
      </c>
      <c r="M15" s="74">
        <f t="shared" si="0"/>
        <v>0</v>
      </c>
      <c r="N15" s="74">
        <f>SUM(B15:M15)</f>
        <v>0</v>
      </c>
    </row>
    <row r="16" spans="1:14">
      <c r="A16" s="63"/>
      <c r="B16" s="75"/>
      <c r="C16" s="75"/>
      <c r="D16" s="75"/>
      <c r="E16" s="75"/>
      <c r="F16" s="75"/>
      <c r="G16" s="75"/>
      <c r="H16" s="75"/>
      <c r="I16" s="75"/>
      <c r="J16" s="75"/>
      <c r="K16" s="75"/>
      <c r="L16" s="75"/>
      <c r="M16" s="75"/>
      <c r="N16" s="75"/>
    </row>
    <row r="17" spans="1:14">
      <c r="A17" s="63" t="s">
        <v>70</v>
      </c>
      <c r="B17" s="75">
        <f>SUMIFS('EXPENSE LOG'!$J$6:$J$505,'EXPENSE LOG'!$C$6:$C$505,B$12,'EXPENSE LOG'!$D$6:$D$505,$C$6,'EXPENSE LOG'!$E$6:$E$505,$A17)</f>
        <v>0</v>
      </c>
      <c r="C17" s="75">
        <f>SUMIFS('EXPENSE LOG'!$J$6:$J$505,'EXPENSE LOG'!$C$6:$C$505,C$12,'EXPENSE LOG'!$D$6:$D$505,$C$6,'EXPENSE LOG'!$E$6:$E$505,$A17)</f>
        <v>0</v>
      </c>
      <c r="D17" s="75">
        <f>SUMIFS('EXPENSE LOG'!$J$6:$J$505,'EXPENSE LOG'!$C$6:$C$505,D$12,'EXPENSE LOG'!$D$6:$D$505,$C$6,'EXPENSE LOG'!$E$6:$E$505,$A17)</f>
        <v>0</v>
      </c>
      <c r="E17" s="75">
        <f>SUMIFS('EXPENSE LOG'!$J$6:$J$505,'EXPENSE LOG'!$C$6:$C$505,E$12,'EXPENSE LOG'!$D$6:$D$505,$C$6,'EXPENSE LOG'!$E$6:$E$505,$A17)</f>
        <v>0</v>
      </c>
      <c r="F17" s="75">
        <f>SUMIFS('EXPENSE LOG'!$J$6:$J$505,'EXPENSE LOG'!$C$6:$C$505,F$12,'EXPENSE LOG'!$D$6:$D$505,$C$6,'EXPENSE LOG'!$E$6:$E$505,$A17)</f>
        <v>0</v>
      </c>
      <c r="G17" s="75">
        <f>SUMIFS('EXPENSE LOG'!$J$6:$J$505,'EXPENSE LOG'!$C$6:$C$505,G$12,'EXPENSE LOG'!$D$6:$D$505,$C$6,'EXPENSE LOG'!$E$6:$E$505,$A17)</f>
        <v>0</v>
      </c>
      <c r="H17" s="75">
        <f>SUMIFS('EXPENSE LOG'!$J$6:$J$505,'EXPENSE LOG'!$C$6:$C$505,H$12,'EXPENSE LOG'!$D$6:$D$505,$C$6,'EXPENSE LOG'!$E$6:$E$505,$A17)</f>
        <v>0</v>
      </c>
      <c r="I17" s="75">
        <f>SUMIFS('EXPENSE LOG'!$J$6:$J$505,'EXPENSE LOG'!$C$6:$C$505,I$12,'EXPENSE LOG'!$D$6:$D$505,$C$6,'EXPENSE LOG'!$E$6:$E$505,$A17)</f>
        <v>0</v>
      </c>
      <c r="J17" s="75">
        <f>SUMIFS('EXPENSE LOG'!$J$6:$J$505,'EXPENSE LOG'!$C$6:$C$505,J$12,'EXPENSE LOG'!$D$6:$D$505,$C$6,'EXPENSE LOG'!$E$6:$E$505,$A17)</f>
        <v>0</v>
      </c>
      <c r="K17" s="75">
        <f>SUMIFS('EXPENSE LOG'!$J$6:$J$505,'EXPENSE LOG'!$C$6:$C$505,K$12,'EXPENSE LOG'!$D$6:$D$505,$C$6,'EXPENSE LOG'!$E$6:$E$505,$A17)</f>
        <v>0</v>
      </c>
      <c r="L17" s="75">
        <f>SUMIFS('EXPENSE LOG'!$J$6:$J$505,'EXPENSE LOG'!$C$6:$C$505,L$12,'EXPENSE LOG'!$D$6:$D$505,$C$6,'EXPENSE LOG'!$E$6:$E$505,$A17)</f>
        <v>0</v>
      </c>
      <c r="M17" s="75">
        <f>SUMIFS('EXPENSE LOG'!$J$6:$J$505,'EXPENSE LOG'!$C$6:$C$505,M$12,'EXPENSE LOG'!$D$6:$D$505,$C$6,'EXPENSE LOG'!$E$6:$E$505,$A17)</f>
        <v>0</v>
      </c>
      <c r="N17" s="75">
        <f>SUM(B17:M17)</f>
        <v>0</v>
      </c>
    </row>
    <row r="18" spans="1:14">
      <c r="A18" s="63" t="s">
        <v>73</v>
      </c>
      <c r="B18" s="75">
        <f>SUMIFS('EXPENSE LOG'!$J$6:$J$505,'EXPENSE LOG'!$C$6:$C$505,B$12,'EXPENSE LOG'!$D$6:$D$505,$C$6,'EXPENSE LOG'!$E$6:$E$505,$A18)</f>
        <v>0</v>
      </c>
      <c r="C18" s="75">
        <f>SUMIFS('EXPENSE LOG'!$J$6:$J$505,'EXPENSE LOG'!$C$6:$C$505,C$12,'EXPENSE LOG'!$D$6:$D$505,$C$6,'EXPENSE LOG'!$E$6:$E$505,$A18)</f>
        <v>0</v>
      </c>
      <c r="D18" s="75">
        <f>SUMIFS('EXPENSE LOG'!$J$6:$J$505,'EXPENSE LOG'!$C$6:$C$505,D$12,'EXPENSE LOG'!$D$6:$D$505,$C$6,'EXPENSE LOG'!$E$6:$E$505,$A18)</f>
        <v>0</v>
      </c>
      <c r="E18" s="75">
        <f>SUMIFS('EXPENSE LOG'!$J$6:$J$505,'EXPENSE LOG'!$C$6:$C$505,E$12,'EXPENSE LOG'!$D$6:$D$505,$C$6,'EXPENSE LOG'!$E$6:$E$505,$A18)</f>
        <v>0</v>
      </c>
      <c r="F18" s="75">
        <f>SUMIFS('EXPENSE LOG'!$J$6:$J$505,'EXPENSE LOG'!$C$6:$C$505,F$12,'EXPENSE LOG'!$D$6:$D$505,$C$6,'EXPENSE LOG'!$E$6:$E$505,$A18)</f>
        <v>0</v>
      </c>
      <c r="G18" s="75">
        <f>SUMIFS('EXPENSE LOG'!$J$6:$J$505,'EXPENSE LOG'!$C$6:$C$505,G$12,'EXPENSE LOG'!$D$6:$D$505,$C$6,'EXPENSE LOG'!$E$6:$E$505,$A18)</f>
        <v>0</v>
      </c>
      <c r="H18" s="75">
        <f>SUMIFS('EXPENSE LOG'!$J$6:$J$505,'EXPENSE LOG'!$C$6:$C$505,H$12,'EXPENSE LOG'!$D$6:$D$505,$C$6,'EXPENSE LOG'!$E$6:$E$505,$A18)</f>
        <v>0</v>
      </c>
      <c r="I18" s="75">
        <f>SUMIFS('EXPENSE LOG'!$J$6:$J$505,'EXPENSE LOG'!$C$6:$C$505,I$12,'EXPENSE LOG'!$D$6:$D$505,$C$6,'EXPENSE LOG'!$E$6:$E$505,$A18)</f>
        <v>0</v>
      </c>
      <c r="J18" s="75">
        <f>SUMIFS('EXPENSE LOG'!$J$6:$J$505,'EXPENSE LOG'!$C$6:$C$505,J$12,'EXPENSE LOG'!$D$6:$D$505,$C$6,'EXPENSE LOG'!$E$6:$E$505,$A18)</f>
        <v>0</v>
      </c>
      <c r="K18" s="75">
        <f>SUMIFS('EXPENSE LOG'!$J$6:$J$505,'EXPENSE LOG'!$C$6:$C$505,K$12,'EXPENSE LOG'!$D$6:$D$505,$C$6,'EXPENSE LOG'!$E$6:$E$505,$A18)</f>
        <v>0</v>
      </c>
      <c r="L18" s="75">
        <f>SUMIFS('EXPENSE LOG'!$J$6:$J$505,'EXPENSE LOG'!$C$6:$C$505,L$12,'EXPENSE LOG'!$D$6:$D$505,$C$6,'EXPENSE LOG'!$E$6:$E$505,$A18)</f>
        <v>0</v>
      </c>
      <c r="M18" s="75">
        <f>SUMIFS('EXPENSE LOG'!$J$6:$J$505,'EXPENSE LOG'!$C$6:$C$505,M$12,'EXPENSE LOG'!$D$6:$D$505,$C$6,'EXPENSE LOG'!$E$6:$E$505,$A18)</f>
        <v>0</v>
      </c>
      <c r="N18" s="75">
        <f>SUM(B18:M18)</f>
        <v>0</v>
      </c>
    </row>
    <row r="19" spans="1:14" ht="15">
      <c r="A19" s="59" t="s">
        <v>136</v>
      </c>
      <c r="B19" s="76">
        <f>SUMIFS('MONTHLY INPUTS'!$C$6:$C$205,'MONTHLY INPUTS'!$A$6:$A$205,B$12,'MONTHLY INPUTS'!$B$6:$B$205,$C$6)</f>
        <v>0</v>
      </c>
      <c r="C19" s="76">
        <f>SUMIFS('MONTHLY INPUTS'!$C$6:$C$205,'MONTHLY INPUTS'!$A$6:$A$205,C$12,'MONTHLY INPUTS'!$B$6:$B$205,$C$6)</f>
        <v>0</v>
      </c>
      <c r="D19" s="76">
        <f>SUMIFS('MONTHLY INPUTS'!$C$6:$C$205,'MONTHLY INPUTS'!$A$6:$A$205,D$12,'MONTHLY INPUTS'!$B$6:$B$205,$C$6)</f>
        <v>0</v>
      </c>
      <c r="E19" s="76">
        <f>SUMIFS('MONTHLY INPUTS'!$C$6:$C$205,'MONTHLY INPUTS'!$A$6:$A$205,E$12,'MONTHLY INPUTS'!$B$6:$B$205,$C$6)</f>
        <v>0</v>
      </c>
      <c r="F19" s="76">
        <f>SUMIFS('MONTHLY INPUTS'!$C$6:$C$205,'MONTHLY INPUTS'!$A$6:$A$205,F$12,'MONTHLY INPUTS'!$B$6:$B$205,$C$6)</f>
        <v>0</v>
      </c>
      <c r="G19" s="76">
        <f>SUMIFS('MONTHLY INPUTS'!$C$6:$C$205,'MONTHLY INPUTS'!$A$6:$A$205,G$12,'MONTHLY INPUTS'!$B$6:$B$205,$C$6)</f>
        <v>0</v>
      </c>
      <c r="H19" s="76">
        <f>SUMIFS('MONTHLY INPUTS'!$C$6:$C$205,'MONTHLY INPUTS'!$A$6:$A$205,H$12,'MONTHLY INPUTS'!$B$6:$B$205,$C$6)</f>
        <v>0</v>
      </c>
      <c r="I19" s="76">
        <f>SUMIFS('MONTHLY INPUTS'!$C$6:$C$205,'MONTHLY INPUTS'!$A$6:$A$205,I$12,'MONTHLY INPUTS'!$B$6:$B$205,$C$6)</f>
        <v>0</v>
      </c>
      <c r="J19" s="76">
        <f>SUMIFS('MONTHLY INPUTS'!$C$6:$C$205,'MONTHLY INPUTS'!$A$6:$A$205,J$12,'MONTHLY INPUTS'!$B$6:$B$205,$C$6)</f>
        <v>0</v>
      </c>
      <c r="K19" s="76">
        <f>SUMIFS('MONTHLY INPUTS'!$C$6:$C$205,'MONTHLY INPUTS'!$A$6:$A$205,K$12,'MONTHLY INPUTS'!$B$6:$B$205,$C$6)</f>
        <v>0</v>
      </c>
      <c r="L19" s="76">
        <f>SUMIFS('MONTHLY INPUTS'!$C$6:$C$205,'MONTHLY INPUTS'!$A$6:$A$205,L$12,'MONTHLY INPUTS'!$B$6:$B$205,$C$6)</f>
        <v>0</v>
      </c>
      <c r="M19" s="76">
        <f>SUMIFS('MONTHLY INPUTS'!$C$6:$C$205,'MONTHLY INPUTS'!$A$6:$A$205,M$12,'MONTHLY INPUTS'!$B$6:$B$205,$C$6)</f>
        <v>0</v>
      </c>
      <c r="N19" s="76">
        <f>SUM(B19:M19)</f>
        <v>0</v>
      </c>
    </row>
    <row r="20" spans="1:14">
      <c r="A20" s="63" t="s">
        <v>137</v>
      </c>
      <c r="B20" s="77">
        <f>SUMIFS('MONTHLY INPUTS'!$D$6:$D$205,'MONTHLY INPUTS'!$A$6:$A$205,B$12,'MONTHLY INPUTS'!$B$6:$B$205,$C$6)</f>
        <v>0</v>
      </c>
      <c r="C20" s="77">
        <f>SUMIFS('MONTHLY INPUTS'!$D$6:$D$205,'MONTHLY INPUTS'!$A$6:$A$205,C$12,'MONTHLY INPUTS'!$B$6:$B$205,$C$6)</f>
        <v>0</v>
      </c>
      <c r="D20" s="77">
        <f>SUMIFS('MONTHLY INPUTS'!$D$6:$D$205,'MONTHLY INPUTS'!$A$6:$A$205,D$12,'MONTHLY INPUTS'!$B$6:$B$205,$C$6)</f>
        <v>0</v>
      </c>
      <c r="E20" s="77">
        <f>SUMIFS('MONTHLY INPUTS'!$D$6:$D$205,'MONTHLY INPUTS'!$A$6:$A$205,E$12,'MONTHLY INPUTS'!$B$6:$B$205,$C$6)</f>
        <v>0</v>
      </c>
      <c r="F20" s="77">
        <f>SUMIFS('MONTHLY INPUTS'!$D$6:$D$205,'MONTHLY INPUTS'!$A$6:$A$205,F$12,'MONTHLY INPUTS'!$B$6:$B$205,$C$6)</f>
        <v>0</v>
      </c>
      <c r="G20" s="77">
        <f>SUMIFS('MONTHLY INPUTS'!$D$6:$D$205,'MONTHLY INPUTS'!$A$6:$A$205,G$12,'MONTHLY INPUTS'!$B$6:$B$205,$C$6)</f>
        <v>0</v>
      </c>
      <c r="H20" s="77">
        <f>SUMIFS('MONTHLY INPUTS'!$D$6:$D$205,'MONTHLY INPUTS'!$A$6:$A$205,H$12,'MONTHLY INPUTS'!$B$6:$B$205,$C$6)</f>
        <v>0</v>
      </c>
      <c r="I20" s="77">
        <f>SUMIFS('MONTHLY INPUTS'!$D$6:$D$205,'MONTHLY INPUTS'!$A$6:$A$205,I$12,'MONTHLY INPUTS'!$B$6:$B$205,$C$6)</f>
        <v>0</v>
      </c>
      <c r="J20" s="77">
        <f>SUMIFS('MONTHLY INPUTS'!$D$6:$D$205,'MONTHLY INPUTS'!$A$6:$A$205,J$12,'MONTHLY INPUTS'!$B$6:$B$205,$C$6)</f>
        <v>0</v>
      </c>
      <c r="K20" s="77">
        <f>SUMIFS('MONTHLY INPUTS'!$D$6:$D$205,'MONTHLY INPUTS'!$A$6:$A$205,K$12,'MONTHLY INPUTS'!$B$6:$B$205,$C$6)</f>
        <v>0</v>
      </c>
      <c r="L20" s="77">
        <f>SUMIFS('MONTHLY INPUTS'!$D$6:$D$205,'MONTHLY INPUTS'!$A$6:$A$205,L$12,'MONTHLY INPUTS'!$B$6:$B$205,$C$6)</f>
        <v>0</v>
      </c>
      <c r="M20" s="77">
        <f>SUMIFS('MONTHLY INPUTS'!$D$6:$D$205,'MONTHLY INPUTS'!$A$6:$A$205,M$12,'MONTHLY INPUTS'!$B$6:$B$205,$C$6)</f>
        <v>0</v>
      </c>
      <c r="N20" s="77">
        <f>SUM(B20:M20)</f>
        <v>0</v>
      </c>
    </row>
    <row r="21" spans="1:14" ht="15">
      <c r="A21" s="59" t="s">
        <v>142</v>
      </c>
      <c r="B21" s="66">
        <f t="shared" ref="B21:M21" si="1">B20-B17</f>
        <v>0</v>
      </c>
      <c r="C21" s="66">
        <f t="shared" si="1"/>
        <v>0</v>
      </c>
      <c r="D21" s="66">
        <f t="shared" si="1"/>
        <v>0</v>
      </c>
      <c r="E21" s="66">
        <f t="shared" si="1"/>
        <v>0</v>
      </c>
      <c r="F21" s="66">
        <f t="shared" si="1"/>
        <v>0</v>
      </c>
      <c r="G21" s="66">
        <f t="shared" si="1"/>
        <v>0</v>
      </c>
      <c r="H21" s="66">
        <f t="shared" si="1"/>
        <v>0</v>
      </c>
      <c r="I21" s="66">
        <f t="shared" si="1"/>
        <v>0</v>
      </c>
      <c r="J21" s="66">
        <f t="shared" si="1"/>
        <v>0</v>
      </c>
      <c r="K21" s="66">
        <f t="shared" si="1"/>
        <v>0</v>
      </c>
      <c r="L21" s="66">
        <f t="shared" si="1"/>
        <v>0</v>
      </c>
      <c r="M21" s="66">
        <f t="shared" si="1"/>
        <v>0</v>
      </c>
      <c r="N21" s="66">
        <f>SUM(B21:M21)</f>
        <v>0</v>
      </c>
    </row>
    <row r="22" spans="1:14" ht="15">
      <c r="A22" s="59" t="s">
        <v>143</v>
      </c>
      <c r="B22" s="67" t="str">
        <f t="shared" ref="B22:N22" si="2">IFERROR(B21/B20,"")</f>
        <v/>
      </c>
      <c r="C22" s="67" t="str">
        <f t="shared" si="2"/>
        <v/>
      </c>
      <c r="D22" s="67" t="str">
        <f t="shared" si="2"/>
        <v/>
      </c>
      <c r="E22" s="67" t="str">
        <f t="shared" si="2"/>
        <v/>
      </c>
      <c r="F22" s="67" t="str">
        <f t="shared" si="2"/>
        <v/>
      </c>
      <c r="G22" s="67" t="str">
        <f t="shared" si="2"/>
        <v/>
      </c>
      <c r="H22" s="67" t="str">
        <f t="shared" si="2"/>
        <v/>
      </c>
      <c r="I22" s="67" t="str">
        <f t="shared" si="2"/>
        <v/>
      </c>
      <c r="J22" s="67" t="str">
        <f t="shared" si="2"/>
        <v/>
      </c>
      <c r="K22" s="67" t="str">
        <f t="shared" si="2"/>
        <v/>
      </c>
      <c r="L22" s="67" t="str">
        <f t="shared" si="2"/>
        <v/>
      </c>
      <c r="M22" s="67" t="str">
        <f t="shared" si="2"/>
        <v/>
      </c>
      <c r="N22" s="67" t="str">
        <f t="shared" si="2"/>
        <v/>
      </c>
    </row>
    <row r="23" spans="1:14" ht="15">
      <c r="A23" s="59" t="s">
        <v>151</v>
      </c>
      <c r="B23" s="66" t="str">
        <f>IFERROR(SUMIFS('EXPENSE LOG'!$J$6:$J$505,'EXPENSE LOG'!$C$6:$C$505,B$12,'EXPENSE LOG'!$D$6:$D$505,$C$6,'EXPENSE LOG'!$F$6:$F$505,"Operating",'EXPENSE LOG'!$G$6:$G$505,"Direct")/B19,"")</f>
        <v/>
      </c>
      <c r="C23" s="66" t="str">
        <f>IFERROR(SUMIFS('EXPENSE LOG'!$J$6:$J$505,'EXPENSE LOG'!$C$6:$C$505,C$12,'EXPENSE LOG'!$D$6:$D$505,$C$6,'EXPENSE LOG'!$F$6:$F$505,"Operating",'EXPENSE LOG'!$G$6:$G$505,"Direct")/C19,"")</f>
        <v/>
      </c>
      <c r="D23" s="66" t="str">
        <f>IFERROR(SUMIFS('EXPENSE LOG'!$J$6:$J$505,'EXPENSE LOG'!$C$6:$C$505,D$12,'EXPENSE LOG'!$D$6:$D$505,$C$6,'EXPENSE LOG'!$F$6:$F$505,"Operating",'EXPENSE LOG'!$G$6:$G$505,"Direct")/D19,"")</f>
        <v/>
      </c>
      <c r="E23" s="66" t="str">
        <f>IFERROR(SUMIFS('EXPENSE LOG'!$J$6:$J$505,'EXPENSE LOG'!$C$6:$C$505,E$12,'EXPENSE LOG'!$D$6:$D$505,$C$6,'EXPENSE LOG'!$F$6:$F$505,"Operating",'EXPENSE LOG'!$G$6:$G$505,"Direct")/E19,"")</f>
        <v/>
      </c>
      <c r="F23" s="66" t="str">
        <f>IFERROR(SUMIFS('EXPENSE LOG'!$J$6:$J$505,'EXPENSE LOG'!$C$6:$C$505,F$12,'EXPENSE LOG'!$D$6:$D$505,$C$6,'EXPENSE LOG'!$F$6:$F$505,"Operating",'EXPENSE LOG'!$G$6:$G$505,"Direct")/F19,"")</f>
        <v/>
      </c>
      <c r="G23" s="66" t="str">
        <f>IFERROR(SUMIFS('EXPENSE LOG'!$J$6:$J$505,'EXPENSE LOG'!$C$6:$C$505,G$12,'EXPENSE LOG'!$D$6:$D$505,$C$6,'EXPENSE LOG'!$F$6:$F$505,"Operating",'EXPENSE LOG'!$G$6:$G$505,"Direct")/G19,"")</f>
        <v/>
      </c>
      <c r="H23" s="66" t="str">
        <f>IFERROR(SUMIFS('EXPENSE LOG'!$J$6:$J$505,'EXPENSE LOG'!$C$6:$C$505,H$12,'EXPENSE LOG'!$D$6:$D$505,$C$6,'EXPENSE LOG'!$F$6:$F$505,"Operating",'EXPENSE LOG'!$G$6:$G$505,"Direct")/H19,"")</f>
        <v/>
      </c>
      <c r="I23" s="66" t="str">
        <f>IFERROR(SUMIFS('EXPENSE LOG'!$J$6:$J$505,'EXPENSE LOG'!$C$6:$C$505,I$12,'EXPENSE LOG'!$D$6:$D$505,$C$6,'EXPENSE LOG'!$F$6:$F$505,"Operating",'EXPENSE LOG'!$G$6:$G$505,"Direct")/I19,"")</f>
        <v/>
      </c>
      <c r="J23" s="66" t="str">
        <f>IFERROR(SUMIFS('EXPENSE LOG'!$J$6:$J$505,'EXPENSE LOG'!$C$6:$C$505,J$12,'EXPENSE LOG'!$D$6:$D$505,$C$6,'EXPENSE LOG'!$F$6:$F$505,"Operating",'EXPENSE LOG'!$G$6:$G$505,"Direct")/J19,"")</f>
        <v/>
      </c>
      <c r="K23" s="66" t="str">
        <f>IFERROR(SUMIFS('EXPENSE LOG'!$J$6:$J$505,'EXPENSE LOG'!$C$6:$C$505,K$12,'EXPENSE LOG'!$D$6:$D$505,$C$6,'EXPENSE LOG'!$F$6:$F$505,"Operating",'EXPENSE LOG'!$G$6:$G$505,"Direct")/K19,"")</f>
        <v/>
      </c>
      <c r="L23" s="66" t="str">
        <f>IFERROR(SUMIFS('EXPENSE LOG'!$J$6:$J$505,'EXPENSE LOG'!$C$6:$C$505,L$12,'EXPENSE LOG'!$D$6:$D$505,$C$6,'EXPENSE LOG'!$F$6:$F$505,"Operating",'EXPENSE LOG'!$G$6:$G$505,"Direct")/L19,"")</f>
        <v/>
      </c>
      <c r="M23" s="66" t="str">
        <f>IFERROR(SUMIFS('EXPENSE LOG'!$J$6:$J$505,'EXPENSE LOG'!$C$6:$C$505,M$12,'EXPENSE LOG'!$D$6:$D$505,$C$6,'EXPENSE LOG'!$F$6:$F$505,"Operating",'EXPENSE LOG'!$G$6:$G$505,"Direct")/M19,"")</f>
        <v/>
      </c>
      <c r="N23" s="66" t="str">
        <f>IFERROR(SUMIFS('EXPENSE LOG'!$J$6:$J$505,'EXPENSE LOG'!$D$6:$D$505,$C$6,'EXPENSE LOG'!$F$6:$F$505,"Operating",'EXPENSE LOG'!$G$6:$G$505,"Direct",'EXPENSE LOG'!$C$6:$C$505,"&gt;="&amp;DATE($I$6,1,1),'EXPENSE LOG'!$C$6:$C$505,"&lt;"&amp;DATE($I$6+1,1,1))/N19,"")</f>
        <v/>
      </c>
    </row>
    <row r="24" spans="1:14">
      <c r="A24" s="63"/>
      <c r="B24" s="63"/>
      <c r="C24" s="63"/>
      <c r="D24" s="63"/>
      <c r="E24" s="63"/>
      <c r="F24" s="63"/>
      <c r="G24" s="63"/>
      <c r="H24" s="63"/>
      <c r="I24" s="63"/>
      <c r="J24" s="63"/>
      <c r="K24" s="63"/>
      <c r="L24" s="63"/>
      <c r="M24" s="63"/>
      <c r="N24" s="63"/>
    </row>
    <row r="25" spans="1:14" ht="15">
      <c r="A25" s="71" t="s">
        <v>153</v>
      </c>
      <c r="B25" s="72">
        <f>COUNTIFS('EXPENSE LOG'!$C$6:$C$505,B$12,'EXPENSE LOG'!$D$6:$D$505,$C$6,'EXPENSE LOG'!$J$6:$J$505,"&lt;&gt;",'EXPENSE LOG'!$N$6:$N$505,"&lt;&gt;Yes")</f>
        <v>0</v>
      </c>
      <c r="C25" s="72">
        <f>COUNTIFS('EXPENSE LOG'!$C$6:$C$505,C$12,'EXPENSE LOG'!$D$6:$D$505,$C$6,'EXPENSE LOG'!$J$6:$J$505,"&lt;&gt;",'EXPENSE LOG'!$N$6:$N$505,"&lt;&gt;Yes")</f>
        <v>0</v>
      </c>
      <c r="D25" s="72">
        <f>COUNTIFS('EXPENSE LOG'!$C$6:$C$505,D$12,'EXPENSE LOG'!$D$6:$D$505,$C$6,'EXPENSE LOG'!$J$6:$J$505,"&lt;&gt;",'EXPENSE LOG'!$N$6:$N$505,"&lt;&gt;Yes")</f>
        <v>0</v>
      </c>
      <c r="E25" s="72">
        <f>COUNTIFS('EXPENSE LOG'!$C$6:$C$505,E$12,'EXPENSE LOG'!$D$6:$D$505,$C$6,'EXPENSE LOG'!$J$6:$J$505,"&lt;&gt;",'EXPENSE LOG'!$N$6:$N$505,"&lt;&gt;Yes")</f>
        <v>0</v>
      </c>
      <c r="F25" s="72">
        <f>COUNTIFS('EXPENSE LOG'!$C$6:$C$505,F$12,'EXPENSE LOG'!$D$6:$D$505,$C$6,'EXPENSE LOG'!$J$6:$J$505,"&lt;&gt;",'EXPENSE LOG'!$N$6:$N$505,"&lt;&gt;Yes")</f>
        <v>0</v>
      </c>
      <c r="G25" s="72">
        <f>COUNTIFS('EXPENSE LOG'!$C$6:$C$505,G$12,'EXPENSE LOG'!$D$6:$D$505,$C$6,'EXPENSE LOG'!$J$6:$J$505,"&lt;&gt;",'EXPENSE LOG'!$N$6:$N$505,"&lt;&gt;Yes")</f>
        <v>0</v>
      </c>
      <c r="H25" s="72">
        <f>COUNTIFS('EXPENSE LOG'!$C$6:$C$505,H$12,'EXPENSE LOG'!$D$6:$D$505,$C$6,'EXPENSE LOG'!$J$6:$J$505,"&lt;&gt;",'EXPENSE LOG'!$N$6:$N$505,"&lt;&gt;Yes")</f>
        <v>0</v>
      </c>
      <c r="I25" s="72">
        <f>COUNTIFS('EXPENSE LOG'!$C$6:$C$505,I$12,'EXPENSE LOG'!$D$6:$D$505,$C$6,'EXPENSE LOG'!$J$6:$J$505,"&lt;&gt;",'EXPENSE LOG'!$N$6:$N$505,"&lt;&gt;Yes")</f>
        <v>0</v>
      </c>
      <c r="J25" s="72">
        <f>COUNTIFS('EXPENSE LOG'!$C$6:$C$505,J$12,'EXPENSE LOG'!$D$6:$D$505,$C$6,'EXPENSE LOG'!$J$6:$J$505,"&lt;&gt;",'EXPENSE LOG'!$N$6:$N$505,"&lt;&gt;Yes")</f>
        <v>0</v>
      </c>
      <c r="K25" s="72">
        <f>COUNTIFS('EXPENSE LOG'!$C$6:$C$505,K$12,'EXPENSE LOG'!$D$6:$D$505,$C$6,'EXPENSE LOG'!$J$6:$J$505,"&lt;&gt;",'EXPENSE LOG'!$N$6:$N$505,"&lt;&gt;Yes")</f>
        <v>0</v>
      </c>
      <c r="L25" s="72">
        <f>COUNTIFS('EXPENSE LOG'!$C$6:$C$505,L$12,'EXPENSE LOG'!$D$6:$D$505,$C$6,'EXPENSE LOG'!$J$6:$J$505,"&lt;&gt;",'EXPENSE LOG'!$N$6:$N$505,"&lt;&gt;Yes")</f>
        <v>0</v>
      </c>
      <c r="M25" s="72">
        <f>COUNTIFS('EXPENSE LOG'!$C$6:$C$505,M$12,'EXPENSE LOG'!$D$6:$D$505,$C$6,'EXPENSE LOG'!$J$6:$J$505,"&lt;&gt;",'EXPENSE LOG'!$N$6:$N$505,"&lt;&gt;Yes")</f>
        <v>0</v>
      </c>
      <c r="N25" s="72">
        <f>SUM(B25:M25)</f>
        <v>0</v>
      </c>
    </row>
    <row r="26" spans="1:14">
      <c r="A26" s="14"/>
      <c r="B26" s="14"/>
      <c r="C26" s="14"/>
      <c r="D26" s="14"/>
      <c r="E26" s="14"/>
      <c r="F26" s="14"/>
      <c r="G26" s="14"/>
      <c r="H26" s="14"/>
      <c r="I26" s="14"/>
      <c r="J26" s="14"/>
      <c r="K26" s="14"/>
      <c r="L26" s="14"/>
      <c r="M26" s="14"/>
      <c r="N26" s="14"/>
    </row>
    <row r="27" spans="1:14">
      <c r="A27" s="14"/>
      <c r="B27" s="14"/>
      <c r="C27" s="14"/>
      <c r="D27" s="14"/>
      <c r="E27" s="14"/>
      <c r="F27" s="14"/>
      <c r="G27" s="14"/>
      <c r="H27" s="14"/>
      <c r="I27" s="14"/>
      <c r="J27" s="14"/>
      <c r="K27" s="14"/>
      <c r="L27" s="14"/>
      <c r="M27" s="14"/>
      <c r="N27" s="14"/>
    </row>
    <row r="28" spans="1:14" ht="18.75" customHeight="1">
      <c r="A28" s="95" t="s">
        <v>156</v>
      </c>
      <c r="B28" s="95" t="s">
        <v>156</v>
      </c>
      <c r="C28" s="95" t="s">
        <v>156</v>
      </c>
      <c r="D28" s="95" t="s">
        <v>156</v>
      </c>
      <c r="E28" s="14"/>
      <c r="F28" s="14"/>
      <c r="G28" s="14"/>
      <c r="H28" s="14"/>
      <c r="I28" s="14"/>
      <c r="J28" s="14"/>
      <c r="K28" s="14"/>
      <c r="L28" s="14"/>
      <c r="M28" s="14"/>
      <c r="N28" s="14"/>
    </row>
    <row r="29" spans="1:14">
      <c r="A29" s="14"/>
      <c r="B29" s="14"/>
      <c r="C29" s="14"/>
      <c r="D29" s="14"/>
      <c r="E29" s="14"/>
      <c r="F29" s="14"/>
      <c r="G29" s="14"/>
      <c r="H29" s="14"/>
      <c r="I29" s="14"/>
      <c r="J29" s="14"/>
      <c r="K29" s="14"/>
      <c r="L29" s="14"/>
      <c r="M29" s="14"/>
      <c r="N29" s="14"/>
    </row>
    <row r="30" spans="1:14" ht="25.5" customHeight="1">
      <c r="A30" s="7" t="s">
        <v>55</v>
      </c>
      <c r="B30" s="9" t="s">
        <v>157</v>
      </c>
      <c r="C30" s="14"/>
      <c r="D30" s="14"/>
      <c r="E30" s="14"/>
      <c r="F30" s="14"/>
      <c r="G30" s="14"/>
      <c r="H30" s="14"/>
      <c r="I30" s="14"/>
      <c r="J30" s="14"/>
      <c r="K30" s="14"/>
      <c r="L30" s="14"/>
      <c r="M30" s="14"/>
      <c r="N30" s="14"/>
    </row>
    <row r="31" spans="1:14">
      <c r="A31" s="78" t="s">
        <v>63</v>
      </c>
      <c r="B31" s="79">
        <f>SUMIFS('EXPENSE LOG'!$J$6:$J$505,'EXPENSE LOG'!$D$6:$D$505,$C$6,'EXPENSE LOG'!$E$6:$E$505,$A31,'EXPENSE LOG'!$C$6:$C$505,"&gt;="&amp;DATE($I$6,1,1),'EXPENSE LOG'!$C$6:$C$505,"&lt;"&amp;DATE($I$6+1,1,1))</f>
        <v>0</v>
      </c>
      <c r="C31" s="14"/>
      <c r="D31" s="14"/>
      <c r="E31" s="14"/>
      <c r="F31" s="14"/>
      <c r="G31" s="14"/>
      <c r="H31" s="14"/>
      <c r="I31" s="14"/>
      <c r="J31" s="14"/>
      <c r="K31" s="14"/>
      <c r="L31" s="14"/>
      <c r="M31" s="14"/>
      <c r="N31" s="14"/>
    </row>
    <row r="32" spans="1:14">
      <c r="A32" s="78" t="s">
        <v>70</v>
      </c>
      <c r="B32" s="79">
        <f>SUMIFS('EXPENSE LOG'!$J$6:$J$505,'EXPENSE LOG'!$D$6:$D$505,$C$6,'EXPENSE LOG'!$E$6:$E$505,$A32,'EXPENSE LOG'!$C$6:$C$505,"&gt;="&amp;DATE($I$6,1,1),'EXPENSE LOG'!$C$6:$C$505,"&lt;"&amp;DATE($I$6+1,1,1))</f>
        <v>0</v>
      </c>
      <c r="C32" s="14"/>
      <c r="D32" s="14"/>
      <c r="E32" s="14"/>
      <c r="F32" s="14"/>
      <c r="G32" s="14"/>
      <c r="H32" s="14"/>
      <c r="I32" s="14"/>
      <c r="J32" s="14"/>
      <c r="K32" s="14"/>
      <c r="L32" s="14"/>
      <c r="M32" s="14"/>
      <c r="N32" s="14"/>
    </row>
    <row r="33" spans="1:14">
      <c r="A33" s="78" t="s">
        <v>73</v>
      </c>
      <c r="B33" s="79">
        <f>SUMIFS('EXPENSE LOG'!$J$6:$J$505,'EXPENSE LOG'!$D$6:$D$505,$C$6,'EXPENSE LOG'!$E$6:$E$505,$A33,'EXPENSE LOG'!$C$6:$C$505,"&gt;="&amp;DATE($I$6,1,1),'EXPENSE LOG'!$C$6:$C$505,"&lt;"&amp;DATE($I$6+1,1,1))</f>
        <v>0</v>
      </c>
      <c r="C33" s="14"/>
      <c r="D33" s="14"/>
      <c r="E33" s="14"/>
      <c r="F33" s="14"/>
      <c r="G33" s="14"/>
      <c r="H33" s="14"/>
      <c r="I33" s="14"/>
      <c r="J33" s="14"/>
      <c r="K33" s="14"/>
      <c r="L33" s="14"/>
      <c r="M33" s="14"/>
      <c r="N33" s="14"/>
    </row>
    <row r="34" spans="1:14">
      <c r="A34" s="78" t="s">
        <v>76</v>
      </c>
      <c r="B34" s="79">
        <f>SUMIFS('EXPENSE LOG'!$J$6:$J$505,'EXPENSE LOG'!$D$6:$D$505,$C$6,'EXPENSE LOG'!$E$6:$E$505,$A34,'EXPENSE LOG'!$C$6:$C$505,"&gt;="&amp;DATE($I$6,1,1),'EXPENSE LOG'!$C$6:$C$505,"&lt;"&amp;DATE($I$6+1,1,1))</f>
        <v>0</v>
      </c>
      <c r="C34" s="14"/>
      <c r="D34" s="14"/>
      <c r="E34" s="14"/>
      <c r="F34" s="14"/>
      <c r="G34" s="14"/>
      <c r="H34" s="14"/>
      <c r="I34" s="14"/>
      <c r="J34" s="14"/>
      <c r="K34" s="14"/>
      <c r="L34" s="14"/>
      <c r="M34" s="14"/>
      <c r="N34" s="14"/>
    </row>
    <row r="35" spans="1:14">
      <c r="A35" s="78" t="s">
        <v>81</v>
      </c>
      <c r="B35" s="79">
        <f>SUMIFS('EXPENSE LOG'!$J$6:$J$505,'EXPENSE LOG'!$D$6:$D$505,$C$6,'EXPENSE LOG'!$E$6:$E$505,$A35,'EXPENSE LOG'!$C$6:$C$505,"&gt;="&amp;DATE($I$6,1,1),'EXPENSE LOG'!$C$6:$C$505,"&lt;"&amp;DATE($I$6+1,1,1))</f>
        <v>0</v>
      </c>
      <c r="C35" s="14"/>
      <c r="D35" s="14"/>
      <c r="E35" s="14"/>
      <c r="F35" s="14"/>
      <c r="G35" s="14"/>
      <c r="H35" s="14"/>
      <c r="I35" s="14"/>
      <c r="J35" s="14"/>
      <c r="K35" s="14"/>
      <c r="L35" s="14"/>
      <c r="M35" s="14"/>
      <c r="N35" s="14"/>
    </row>
    <row r="36" spans="1:14">
      <c r="A36" s="78" t="s">
        <v>85</v>
      </c>
      <c r="B36" s="79">
        <f>SUMIFS('EXPENSE LOG'!$J$6:$J$505,'EXPENSE LOG'!$D$6:$D$505,$C$6,'EXPENSE LOG'!$E$6:$E$505,$A36,'EXPENSE LOG'!$C$6:$C$505,"&gt;="&amp;DATE($I$6,1,1),'EXPENSE LOG'!$C$6:$C$505,"&lt;"&amp;DATE($I$6+1,1,1))</f>
        <v>0</v>
      </c>
      <c r="C36" s="14"/>
      <c r="D36" s="14"/>
      <c r="E36" s="14"/>
      <c r="F36" s="14"/>
      <c r="G36" s="14"/>
      <c r="H36" s="14"/>
      <c r="I36" s="14"/>
      <c r="J36" s="14"/>
      <c r="K36" s="14"/>
      <c r="L36" s="14"/>
      <c r="M36" s="14"/>
      <c r="N36" s="14"/>
    </row>
    <row r="37" spans="1:14">
      <c r="A37" s="78" t="s">
        <v>92</v>
      </c>
      <c r="B37" s="79">
        <f>SUMIFS('EXPENSE LOG'!$J$6:$J$505,'EXPENSE LOG'!$D$6:$D$505,$C$6,'EXPENSE LOG'!$E$6:$E$505,$A37,'EXPENSE LOG'!$C$6:$C$505,"&gt;="&amp;DATE($I$6,1,1),'EXPENSE LOG'!$C$6:$C$505,"&lt;"&amp;DATE($I$6+1,1,1))</f>
        <v>0</v>
      </c>
      <c r="C37" s="14"/>
      <c r="D37" s="14"/>
      <c r="E37" s="14"/>
      <c r="F37" s="14"/>
      <c r="G37" s="14"/>
      <c r="H37" s="14"/>
      <c r="I37" s="14"/>
      <c r="J37" s="14"/>
      <c r="K37" s="14"/>
      <c r="L37" s="14"/>
      <c r="M37" s="14"/>
      <c r="N37" s="14"/>
    </row>
    <row r="38" spans="1:14">
      <c r="A38" s="78" t="s">
        <v>98</v>
      </c>
      <c r="B38" s="79">
        <f>SUMIFS('EXPENSE LOG'!$J$6:$J$505,'EXPENSE LOG'!$D$6:$D$505,$C$6,'EXPENSE LOG'!$E$6:$E$505,$A38,'EXPENSE LOG'!$C$6:$C$505,"&gt;="&amp;DATE($I$6,1,1),'EXPENSE LOG'!$C$6:$C$505,"&lt;"&amp;DATE($I$6+1,1,1))</f>
        <v>0</v>
      </c>
      <c r="C38" s="14"/>
      <c r="D38" s="14"/>
      <c r="E38" s="14"/>
      <c r="F38" s="14"/>
      <c r="G38" s="14"/>
      <c r="H38" s="14"/>
      <c r="I38" s="14"/>
      <c r="J38" s="14"/>
      <c r="K38" s="14"/>
      <c r="L38" s="14"/>
      <c r="M38" s="14"/>
      <c r="N38" s="14"/>
    </row>
    <row r="39" spans="1:14">
      <c r="A39" s="78" t="s">
        <v>103</v>
      </c>
      <c r="B39" s="79">
        <f>SUMIFS('EXPENSE LOG'!$J$6:$J$505,'EXPENSE LOG'!$D$6:$D$505,$C$6,'EXPENSE LOG'!$E$6:$E$505,$A39,'EXPENSE LOG'!$C$6:$C$505,"&gt;="&amp;DATE($I$6,1,1),'EXPENSE LOG'!$C$6:$C$505,"&lt;"&amp;DATE($I$6+1,1,1))</f>
        <v>0</v>
      </c>
      <c r="C39" s="14"/>
      <c r="D39" s="14"/>
      <c r="E39" s="14"/>
      <c r="F39" s="14"/>
      <c r="G39" s="14"/>
      <c r="H39" s="14"/>
      <c r="I39" s="14"/>
      <c r="J39" s="14"/>
      <c r="K39" s="14"/>
      <c r="L39" s="14"/>
      <c r="M39" s="14"/>
      <c r="N39" s="14"/>
    </row>
    <row r="40" spans="1:14">
      <c r="A40" s="78" t="s">
        <v>106</v>
      </c>
      <c r="B40" s="79">
        <f>SUMIFS('EXPENSE LOG'!$J$6:$J$505,'EXPENSE LOG'!$D$6:$D$505,$C$6,'EXPENSE LOG'!$E$6:$E$505,$A40,'EXPENSE LOG'!$C$6:$C$505,"&gt;="&amp;DATE($I$6,1,1),'EXPENSE LOG'!$C$6:$C$505,"&lt;"&amp;DATE($I$6+1,1,1))</f>
        <v>0</v>
      </c>
      <c r="C40" s="14"/>
      <c r="D40" s="14"/>
      <c r="E40" s="14"/>
      <c r="F40" s="14"/>
      <c r="G40" s="14"/>
      <c r="H40" s="14"/>
      <c r="I40" s="14"/>
      <c r="J40" s="14"/>
      <c r="K40" s="14"/>
      <c r="L40" s="14"/>
      <c r="M40" s="14"/>
      <c r="N40" s="14"/>
    </row>
    <row r="41" spans="1:14">
      <c r="A41" s="78" t="s">
        <v>109</v>
      </c>
      <c r="B41" s="79">
        <f>SUMIFS('EXPENSE LOG'!$J$6:$J$505,'EXPENSE LOG'!$D$6:$D$505,$C$6,'EXPENSE LOG'!$E$6:$E$505,$A41,'EXPENSE LOG'!$C$6:$C$505,"&gt;="&amp;DATE($I$6,1,1),'EXPENSE LOG'!$C$6:$C$505,"&lt;"&amp;DATE($I$6+1,1,1))</f>
        <v>0</v>
      </c>
      <c r="C41" s="14"/>
      <c r="D41" s="14"/>
      <c r="E41" s="14"/>
      <c r="F41" s="14"/>
      <c r="G41" s="14"/>
      <c r="H41" s="14"/>
      <c r="I41" s="14"/>
      <c r="J41" s="14"/>
      <c r="K41" s="14"/>
      <c r="L41" s="14"/>
      <c r="M41" s="14"/>
      <c r="N41" s="14"/>
    </row>
    <row r="42" spans="1:14">
      <c r="A42" s="78" t="s">
        <v>114</v>
      </c>
      <c r="B42" s="79">
        <f>SUMIFS('EXPENSE LOG'!$J$6:$J$505,'EXPENSE LOG'!$D$6:$D$505,$C$6,'EXPENSE LOG'!$E$6:$E$505,$A42,'EXPENSE LOG'!$C$6:$C$505,"&gt;="&amp;DATE($I$6,1,1),'EXPENSE LOG'!$C$6:$C$505,"&lt;"&amp;DATE($I$6+1,1,1))</f>
        <v>0</v>
      </c>
      <c r="C42" s="14"/>
      <c r="D42" s="14"/>
      <c r="E42" s="14"/>
      <c r="F42" s="14"/>
      <c r="G42" s="14"/>
      <c r="H42" s="14"/>
      <c r="I42" s="14"/>
      <c r="J42" s="14"/>
      <c r="K42" s="14"/>
      <c r="L42" s="14"/>
      <c r="M42" s="14"/>
      <c r="N42" s="14"/>
    </row>
  </sheetData>
  <mergeCells count="16">
    <mergeCell ref="A28:D28"/>
    <mergeCell ref="A10:C10"/>
    <mergeCell ref="D10:F10"/>
    <mergeCell ref="G10:I10"/>
    <mergeCell ref="J10:L10"/>
    <mergeCell ref="M10:N10"/>
    <mergeCell ref="A8:C9"/>
    <mergeCell ref="D8:F9"/>
    <mergeCell ref="G8:I9"/>
    <mergeCell ref="J8:L9"/>
    <mergeCell ref="M8:N9"/>
    <mergeCell ref="A1:N2"/>
    <mergeCell ref="A3:N4"/>
    <mergeCell ref="A6:B6"/>
    <mergeCell ref="C6:F6"/>
    <mergeCell ref="G6:H6"/>
  </mergeCells>
  <conditionalFormatting sqref="B25:N25">
    <cfRule type="cellIs" dxfId="4" priority="1" operator="greaterThan">
      <formula>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2"/>
  <sheetViews>
    <sheetView showGridLines="0" workbookViewId="0">
      <selection sqref="A1:E2"/>
    </sheetView>
  </sheetViews>
  <sheetFormatPr defaultRowHeight="14.25"/>
  <cols>
    <col min="1" max="1" width="25" customWidth="1"/>
    <col min="2" max="2" width="10.5" customWidth="1"/>
    <col min="3" max="3" width="11.125" customWidth="1"/>
    <col min="4" max="5" width="33.375" customWidth="1"/>
  </cols>
  <sheetData>
    <row r="1" spans="1:5" ht="33" customHeight="1">
      <c r="A1" s="93" t="s">
        <v>162</v>
      </c>
      <c r="B1" s="93" t="s">
        <v>162</v>
      </c>
      <c r="C1" s="93" t="s">
        <v>162</v>
      </c>
      <c r="D1" s="93" t="s">
        <v>162</v>
      </c>
      <c r="E1" s="93" t="s">
        <v>162</v>
      </c>
    </row>
    <row r="2" spans="1:5" ht="33" customHeight="1">
      <c r="A2" s="93" t="s">
        <v>162</v>
      </c>
      <c r="B2" s="93" t="s">
        <v>162</v>
      </c>
      <c r="C2" s="93" t="s">
        <v>162</v>
      </c>
      <c r="D2" s="93" t="s">
        <v>162</v>
      </c>
      <c r="E2" s="93" t="s">
        <v>162</v>
      </c>
    </row>
    <row r="3" spans="1:5" ht="27" customHeight="1">
      <c r="A3" s="94" t="s">
        <v>163</v>
      </c>
      <c r="B3" s="94" t="s">
        <v>163</v>
      </c>
      <c r="C3" s="94" t="s">
        <v>163</v>
      </c>
      <c r="D3" s="94" t="s">
        <v>163</v>
      </c>
      <c r="E3" s="94" t="s">
        <v>163</v>
      </c>
    </row>
    <row r="4" spans="1:5" ht="27" customHeight="1">
      <c r="A4" s="94" t="s">
        <v>163</v>
      </c>
      <c r="B4" s="94" t="s">
        <v>163</v>
      </c>
      <c r="C4" s="94" t="s">
        <v>163</v>
      </c>
      <c r="D4" s="94" t="s">
        <v>163</v>
      </c>
      <c r="E4" s="94" t="s">
        <v>163</v>
      </c>
    </row>
    <row r="5" spans="1:5">
      <c r="A5" s="14"/>
      <c r="B5" s="14"/>
      <c r="C5" s="14"/>
      <c r="D5" s="14"/>
      <c r="E5" s="14"/>
    </row>
    <row r="6" spans="1:5" ht="25.5" customHeight="1">
      <c r="A6" s="4" t="s">
        <v>55</v>
      </c>
      <c r="B6" s="4" t="s">
        <v>56</v>
      </c>
      <c r="C6" s="4" t="s">
        <v>57</v>
      </c>
      <c r="D6" s="4" t="s">
        <v>164</v>
      </c>
      <c r="E6" s="4" t="s">
        <v>165</v>
      </c>
    </row>
    <row r="7" spans="1:5" ht="39" customHeight="1">
      <c r="A7" s="80" t="s">
        <v>63</v>
      </c>
      <c r="B7" s="81" t="s">
        <v>64</v>
      </c>
      <c r="C7" s="81" t="s">
        <v>65</v>
      </c>
      <c r="D7" s="81" t="s">
        <v>66</v>
      </c>
      <c r="E7" s="82" t="s">
        <v>166</v>
      </c>
    </row>
    <row r="8" spans="1:5" ht="39" customHeight="1">
      <c r="A8" s="83" t="s">
        <v>70</v>
      </c>
      <c r="B8" s="84" t="s">
        <v>64</v>
      </c>
      <c r="C8" s="84" t="s">
        <v>65</v>
      </c>
      <c r="D8" s="84" t="s">
        <v>71</v>
      </c>
      <c r="E8" s="85" t="s">
        <v>167</v>
      </c>
    </row>
    <row r="9" spans="1:5" ht="39" customHeight="1">
      <c r="A9" s="86" t="s">
        <v>73</v>
      </c>
      <c r="B9" s="87" t="s">
        <v>64</v>
      </c>
      <c r="C9" s="87" t="s">
        <v>65</v>
      </c>
      <c r="D9" s="87" t="s">
        <v>74</v>
      </c>
      <c r="E9" s="88" t="s">
        <v>168</v>
      </c>
    </row>
    <row r="10" spans="1:5" ht="39" customHeight="1">
      <c r="A10" s="83" t="s">
        <v>76</v>
      </c>
      <c r="B10" s="84" t="s">
        <v>64</v>
      </c>
      <c r="C10" s="84" t="s">
        <v>65</v>
      </c>
      <c r="D10" s="84" t="s">
        <v>77</v>
      </c>
      <c r="E10" s="85" t="s">
        <v>169</v>
      </c>
    </row>
    <row r="11" spans="1:5" ht="39" customHeight="1">
      <c r="A11" s="86" t="s">
        <v>81</v>
      </c>
      <c r="B11" s="87" t="s">
        <v>64</v>
      </c>
      <c r="C11" s="87" t="s">
        <v>65</v>
      </c>
      <c r="D11" s="87" t="s">
        <v>82</v>
      </c>
      <c r="E11" s="88" t="s">
        <v>170</v>
      </c>
    </row>
    <row r="12" spans="1:5" ht="39" customHeight="1">
      <c r="A12" s="83" t="s">
        <v>85</v>
      </c>
      <c r="B12" s="84" t="s">
        <v>64</v>
      </c>
      <c r="C12" s="84" t="s">
        <v>86</v>
      </c>
      <c r="D12" s="84" t="s">
        <v>87</v>
      </c>
      <c r="E12" s="85" t="s">
        <v>171</v>
      </c>
    </row>
    <row r="13" spans="1:5" ht="39" customHeight="1">
      <c r="A13" s="86" t="s">
        <v>92</v>
      </c>
      <c r="B13" s="87" t="s">
        <v>64</v>
      </c>
      <c r="C13" s="87" t="s">
        <v>86</v>
      </c>
      <c r="D13" s="87" t="s">
        <v>93</v>
      </c>
      <c r="E13" s="88" t="s">
        <v>172</v>
      </c>
    </row>
    <row r="14" spans="1:5" ht="39" customHeight="1">
      <c r="A14" s="83" t="s">
        <v>98</v>
      </c>
      <c r="B14" s="84" t="s">
        <v>64</v>
      </c>
      <c r="C14" s="84" t="s">
        <v>86</v>
      </c>
      <c r="D14" s="84" t="s">
        <v>99</v>
      </c>
      <c r="E14" s="85" t="s">
        <v>173</v>
      </c>
    </row>
    <row r="15" spans="1:5" ht="39" customHeight="1">
      <c r="A15" s="86" t="s">
        <v>103</v>
      </c>
      <c r="B15" s="87" t="s">
        <v>64</v>
      </c>
      <c r="C15" s="87" t="s">
        <v>86</v>
      </c>
      <c r="D15" s="87" t="s">
        <v>104</v>
      </c>
      <c r="E15" s="88" t="s">
        <v>174</v>
      </c>
    </row>
    <row r="16" spans="1:5" ht="39" customHeight="1">
      <c r="A16" s="83" t="s">
        <v>106</v>
      </c>
      <c r="B16" s="84" t="s">
        <v>64</v>
      </c>
      <c r="C16" s="84" t="s">
        <v>86</v>
      </c>
      <c r="D16" s="84" t="s">
        <v>107</v>
      </c>
      <c r="E16" s="85" t="s">
        <v>175</v>
      </c>
    </row>
    <row r="17" spans="1:5" ht="39" customHeight="1">
      <c r="A17" s="86" t="s">
        <v>109</v>
      </c>
      <c r="B17" s="87" t="s">
        <v>110</v>
      </c>
      <c r="C17" s="87" t="s">
        <v>110</v>
      </c>
      <c r="D17" s="87" t="s">
        <v>111</v>
      </c>
      <c r="E17" s="88" t="s">
        <v>176</v>
      </c>
    </row>
    <row r="18" spans="1:5" ht="39" customHeight="1">
      <c r="A18" s="83" t="s">
        <v>114</v>
      </c>
      <c r="B18" s="84" t="s">
        <v>64</v>
      </c>
      <c r="C18" s="84" t="s">
        <v>86</v>
      </c>
      <c r="D18" s="84" t="s">
        <v>115</v>
      </c>
      <c r="E18" s="85" t="s">
        <v>177</v>
      </c>
    </row>
    <row r="19" spans="1:5">
      <c r="A19" s="14"/>
      <c r="B19" s="14"/>
      <c r="C19" s="14"/>
      <c r="D19" s="14"/>
      <c r="E19" s="14"/>
    </row>
    <row r="20" spans="1:5">
      <c r="A20" s="108" t="s">
        <v>178</v>
      </c>
      <c r="B20" s="109" t="s">
        <v>178</v>
      </c>
      <c r="C20" s="109" t="s">
        <v>178</v>
      </c>
      <c r="D20" s="109" t="s">
        <v>178</v>
      </c>
      <c r="E20" s="110" t="s">
        <v>178</v>
      </c>
    </row>
    <row r="21" spans="1:5">
      <c r="A21" s="111" t="s">
        <v>178</v>
      </c>
      <c r="B21" s="112" t="s">
        <v>178</v>
      </c>
      <c r="C21" s="112" t="s">
        <v>178</v>
      </c>
      <c r="D21" s="112" t="s">
        <v>178</v>
      </c>
      <c r="E21" s="113" t="s">
        <v>178</v>
      </c>
    </row>
    <row r="22" spans="1:5">
      <c r="A22" s="114" t="s">
        <v>178</v>
      </c>
      <c r="B22" s="115" t="s">
        <v>178</v>
      </c>
      <c r="C22" s="115" t="s">
        <v>178</v>
      </c>
      <c r="D22" s="115" t="s">
        <v>178</v>
      </c>
      <c r="E22" s="116" t="s">
        <v>178</v>
      </c>
    </row>
  </sheetData>
  <mergeCells count="3">
    <mergeCell ref="A1:E2"/>
    <mergeCell ref="A3:E4"/>
    <mergeCell ref="A20:E2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24"/>
  <sheetViews>
    <sheetView showGridLines="0" workbookViewId="0">
      <selection activeCell="C6" sqref="C6:D8"/>
    </sheetView>
  </sheetViews>
  <sheetFormatPr defaultRowHeight="14.25"/>
  <cols>
    <col min="1" max="1" width="28.875" customWidth="1"/>
    <col min="2" max="2" width="12.75" customWidth="1"/>
    <col min="3" max="3" width="27.25" customWidth="1"/>
    <col min="4" max="4" width="21.125" customWidth="1"/>
  </cols>
  <sheetData>
    <row r="1" spans="1:4" ht="33" customHeight="1">
      <c r="A1" s="93" t="s">
        <v>179</v>
      </c>
      <c r="B1" s="93" t="s">
        <v>179</v>
      </c>
      <c r="C1" s="93" t="s">
        <v>179</v>
      </c>
      <c r="D1" s="93" t="s">
        <v>179</v>
      </c>
    </row>
    <row r="2" spans="1:4" ht="33" customHeight="1">
      <c r="A2" s="93" t="s">
        <v>179</v>
      </c>
      <c r="B2" s="93" t="s">
        <v>179</v>
      </c>
      <c r="C2" s="93" t="s">
        <v>179</v>
      </c>
      <c r="D2" s="93" t="s">
        <v>179</v>
      </c>
    </row>
    <row r="3" spans="1:4" ht="27" customHeight="1">
      <c r="A3" s="94" t="s">
        <v>180</v>
      </c>
      <c r="B3" s="94" t="s">
        <v>180</v>
      </c>
      <c r="C3" s="94" t="s">
        <v>180</v>
      </c>
      <c r="D3" s="94" t="s">
        <v>180</v>
      </c>
    </row>
    <row r="4" spans="1:4" ht="27" customHeight="1">
      <c r="A4" s="94" t="s">
        <v>180</v>
      </c>
      <c r="B4" s="94" t="s">
        <v>180</v>
      </c>
      <c r="C4" s="94" t="s">
        <v>180</v>
      </c>
      <c r="D4" s="94" t="s">
        <v>180</v>
      </c>
    </row>
    <row r="5" spans="1:4">
      <c r="A5" s="14"/>
      <c r="B5" s="14"/>
      <c r="C5" s="14"/>
      <c r="D5" s="14"/>
    </row>
    <row r="6" spans="1:4">
      <c r="A6" s="171" t="s">
        <v>181</v>
      </c>
      <c r="B6" s="171" t="s">
        <v>181</v>
      </c>
      <c r="C6" s="172" t="str">
        <f>IF(SUM(B11:B13)+SUM(B15:B19)=0,"PASS","REVIEW")</f>
        <v>REVIEW</v>
      </c>
      <c r="D6" s="173"/>
    </row>
    <row r="7" spans="1:4">
      <c r="A7" s="171" t="s">
        <v>181</v>
      </c>
      <c r="B7" s="171" t="s">
        <v>181</v>
      </c>
      <c r="C7" s="174"/>
      <c r="D7" s="175"/>
    </row>
    <row r="8" spans="1:4">
      <c r="A8" s="171" t="s">
        <v>181</v>
      </c>
      <c r="B8" s="171" t="s">
        <v>181</v>
      </c>
      <c r="C8" s="176"/>
      <c r="D8" s="177"/>
    </row>
    <row r="9" spans="1:4">
      <c r="A9" s="14"/>
      <c r="B9" s="14"/>
      <c r="C9" s="14"/>
      <c r="D9" s="14"/>
    </row>
    <row r="10" spans="1:4" ht="25.5" customHeight="1">
      <c r="A10" s="4" t="s">
        <v>94</v>
      </c>
      <c r="B10" s="4" t="s">
        <v>182</v>
      </c>
      <c r="C10" s="4" t="s">
        <v>183</v>
      </c>
      <c r="D10" s="4" t="s">
        <v>60</v>
      </c>
    </row>
    <row r="11" spans="1:4" ht="21" customHeight="1">
      <c r="A11" s="80" t="s">
        <v>184</v>
      </c>
      <c r="B11" s="89">
        <f>COUNTIFS('EXPENSE LOG'!$J$6:$J$505,"&lt;&gt;",'EXPENSE LOG'!$B$6:$B$505,"")</f>
        <v>0</v>
      </c>
      <c r="C11" s="81" t="s">
        <v>185</v>
      </c>
      <c r="D11" s="82" t="s">
        <v>186</v>
      </c>
    </row>
    <row r="12" spans="1:4" ht="21" customHeight="1">
      <c r="A12" s="83" t="s">
        <v>187</v>
      </c>
      <c r="B12" s="90">
        <f>COUNTIFS('EXPENSE LOG'!$J$6:$J$505,"&lt;&gt;",'EXPENSE LOG'!$D$6:$D$505,"")</f>
        <v>0</v>
      </c>
      <c r="C12" s="84" t="s">
        <v>188</v>
      </c>
      <c r="D12" s="85" t="s">
        <v>186</v>
      </c>
    </row>
    <row r="13" spans="1:4" ht="21" customHeight="1">
      <c r="A13" s="86" t="s">
        <v>189</v>
      </c>
      <c r="B13" s="91">
        <f>COUNTIFS('EXPENSE LOG'!$J$6:$J$505,"&lt;&gt;",'EXPENSE LOG'!$E$6:$E$505,"")</f>
        <v>0</v>
      </c>
      <c r="C13" s="87" t="s">
        <v>190</v>
      </c>
      <c r="D13" s="88" t="s">
        <v>186</v>
      </c>
    </row>
    <row r="14" spans="1:4" ht="21" customHeight="1">
      <c r="A14" s="83" t="s">
        <v>191</v>
      </c>
      <c r="B14" s="90">
        <f>COUNTIFS('EXPENSE LOG'!$J$6:$J$505,"&lt;&gt;",'EXPENSE LOG'!$H$6:$H$505,"")</f>
        <v>0</v>
      </c>
      <c r="C14" s="84" t="s">
        <v>192</v>
      </c>
      <c r="D14" s="85" t="s">
        <v>193</v>
      </c>
    </row>
    <row r="15" spans="1:4" ht="21" customHeight="1">
      <c r="A15" s="86" t="s">
        <v>194</v>
      </c>
      <c r="B15" s="91">
        <f>COUNTIFS('EXPENSE LOG'!$J$6:$J$505,"&lt;&gt;",'EXPENSE LOG'!$K$6:$K$505,"")</f>
        <v>0</v>
      </c>
      <c r="C15" s="87" t="s">
        <v>195</v>
      </c>
      <c r="D15" s="88" t="s">
        <v>186</v>
      </c>
    </row>
    <row r="16" spans="1:4" ht="21" customHeight="1">
      <c r="A16" s="83" t="s">
        <v>196</v>
      </c>
      <c r="B16" s="90">
        <f>COUNTIFS('EXPENSE LOG'!$J$6:$J$505,"&lt;&gt;",'EXPENSE LOG'!$M$6:$M$505,"&lt;&gt;Yes")</f>
        <v>2</v>
      </c>
      <c r="C16" s="84" t="s">
        <v>197</v>
      </c>
      <c r="D16" s="85" t="s">
        <v>198</v>
      </c>
    </row>
    <row r="17" spans="1:4" ht="21" customHeight="1">
      <c r="A17" s="86" t="s">
        <v>199</v>
      </c>
      <c r="B17" s="91">
        <f>COUNTIFS('EXPENSE LOG'!$J$6:$J$505,"&lt;&gt;",'EXPENSE LOG'!$N$6:$N$505,"&lt;&gt;Yes")</f>
        <v>7</v>
      </c>
      <c r="C17" s="87" t="s">
        <v>200</v>
      </c>
      <c r="D17" s="88" t="s">
        <v>201</v>
      </c>
    </row>
    <row r="18" spans="1:4" ht="21" customHeight="1">
      <c r="A18" s="83" t="s">
        <v>202</v>
      </c>
      <c r="B18" s="90">
        <f>COUNTIF('EXPENSE LOG'!$F$6:$F$505,"Review")+COUNTIF('EXPENSE LOG'!$G$6:$G$505,"Review")</f>
        <v>0</v>
      </c>
      <c r="C18" s="84" t="s">
        <v>203</v>
      </c>
      <c r="D18" s="85" t="s">
        <v>186</v>
      </c>
    </row>
    <row r="19" spans="1:4" ht="21" customHeight="1">
      <c r="A19" s="86" t="s">
        <v>204</v>
      </c>
      <c r="B19" s="92">
        <f>SUMIFS('EXPENSE LOG'!$J$6:$J$505,'EXPENSE LOG'!$C$6:$C$505,"&gt;="&amp;DATE(SETUP!$B$8,1,1),'EXPENSE LOG'!$C$6:$C$505,"&lt;"&amp;DATE(SETUP!$B$8+1,1,1))-'MONTHLY SUMMARY'!$N$15</f>
        <v>0</v>
      </c>
      <c r="C19" s="87" t="s">
        <v>205</v>
      </c>
      <c r="D19" s="88" t="s">
        <v>206</v>
      </c>
    </row>
    <row r="20" spans="1:4">
      <c r="A20" s="14"/>
      <c r="B20" s="14"/>
      <c r="C20" s="14"/>
      <c r="D20" s="14"/>
    </row>
    <row r="21" spans="1:4">
      <c r="A21" s="14"/>
      <c r="B21" s="14"/>
      <c r="C21" s="14"/>
      <c r="D21" s="14"/>
    </row>
    <row r="22" spans="1:4">
      <c r="A22" s="117" t="s">
        <v>207</v>
      </c>
      <c r="B22" s="118" t="s">
        <v>207</v>
      </c>
      <c r="C22" s="118" t="s">
        <v>207</v>
      </c>
      <c r="D22" s="119" t="s">
        <v>207</v>
      </c>
    </row>
    <row r="23" spans="1:4">
      <c r="A23" s="120" t="s">
        <v>207</v>
      </c>
      <c r="B23" s="121" t="s">
        <v>207</v>
      </c>
      <c r="C23" s="121" t="s">
        <v>207</v>
      </c>
      <c r="D23" s="122" t="s">
        <v>207</v>
      </c>
    </row>
    <row r="24" spans="1:4">
      <c r="A24" s="123" t="s">
        <v>207</v>
      </c>
      <c r="B24" s="124" t="s">
        <v>207</v>
      </c>
      <c r="C24" s="124" t="s">
        <v>207</v>
      </c>
      <c r="D24" s="125" t="s">
        <v>207</v>
      </c>
    </row>
  </sheetData>
  <mergeCells count="5">
    <mergeCell ref="A1:D2"/>
    <mergeCell ref="A3:D4"/>
    <mergeCell ref="A6:B8"/>
    <mergeCell ref="C6:D8"/>
    <mergeCell ref="A22:D24"/>
  </mergeCells>
  <conditionalFormatting sqref="B11:B19">
    <cfRule type="cellIs" dxfId="3" priority="2" operator="greaterThan">
      <formula>0</formula>
    </cfRule>
    <cfRule type="cellIs" dxfId="2" priority="3" operator="lessThan">
      <formula>0</formula>
    </cfRule>
  </conditionalFormatting>
  <conditionalFormatting sqref="C6:D8">
    <cfRule type="containsText" dxfId="1" priority="1" operator="containsText" text="REVIEW"/>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START HERE</vt:lpstr>
      <vt:lpstr>SETUP</vt:lpstr>
      <vt:lpstr>EXPENSE LOG</vt:lpstr>
      <vt:lpstr>MONTHLY INPUTS</vt:lpstr>
      <vt:lpstr>MONTHLY SUMMARY</vt:lpstr>
      <vt:lpstr>PROP 1</vt:lpstr>
      <vt:lpstr>PROP 2</vt:lpstr>
      <vt:lpstr>EXAMPLE - PROP 3</vt:lpstr>
      <vt:lpstr>PROP 4</vt:lpstr>
      <vt:lpstr>PROP 5</vt:lpstr>
      <vt:lpstr>CATEGORY GUIDE</vt:lpstr>
      <vt:lpstr>CHECKS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Fred Bassili</cp:lastModifiedBy>
  <dcterms:modified xsi:type="dcterms:W3CDTF">2026-07-24T15:22:42Z</dcterms:modified>
</cp:coreProperties>
</file>